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760"/>
  </bookViews>
  <sheets>
    <sheet name="Welcome" sheetId="8" r:id="rId1"/>
    <sheet name="Calculations" sheetId="7" r:id="rId2"/>
  </sheets>
  <definedNames>
    <definedName name="Print_Area_MI">#REF!</definedName>
  </definedNames>
  <calcPr calcId="145621" iterate="1"/>
</workbook>
</file>

<file path=xl/calcChain.xml><?xml version="1.0" encoding="utf-8"?>
<calcChain xmlns="http://schemas.openxmlformats.org/spreadsheetml/2006/main">
  <c r="P28" i="7"/>
  <c r="D29"/>
  <c r="K20"/>
  <c r="D26"/>
  <c r="E24" s="1"/>
  <c r="F24" s="1"/>
  <c r="K17"/>
  <c r="P16"/>
  <c r="F19"/>
  <c r="E19"/>
  <c r="K13"/>
  <c r="F17"/>
  <c r="E17"/>
  <c r="P9"/>
  <c r="K9"/>
  <c r="P8"/>
  <c r="K5"/>
  <c r="F8"/>
  <c r="E8"/>
  <c r="K24" l="1"/>
  <c r="E16" s="1"/>
  <c r="P14"/>
  <c r="F18" s="1"/>
  <c r="E18" s="1"/>
  <c r="F12"/>
  <c r="F15" s="1"/>
  <c r="E12"/>
  <c r="E15" s="1"/>
  <c r="E20" l="1"/>
  <c r="F16"/>
  <c r="F20" l="1"/>
  <c r="F21" s="1"/>
  <c r="E21"/>
  <c r="E22" s="1"/>
  <c r="E34" s="1"/>
  <c r="F22" l="1"/>
  <c r="P27" l="1"/>
  <c r="F34"/>
  <c r="E52" l="1"/>
  <c r="P29" s="1"/>
  <c r="J29"/>
</calcChain>
</file>

<file path=xl/comments1.xml><?xml version="1.0" encoding="utf-8"?>
<comments xmlns="http://schemas.openxmlformats.org/spreadsheetml/2006/main">
  <authors>
    <author>CSU Extension</author>
  </authors>
  <commentList>
    <comment ref="K25" authorId="0">
      <text>
        <r>
          <rPr>
            <sz val="8"/>
            <color indexed="17"/>
            <rFont val="Tahoma"/>
            <family val="2"/>
          </rPr>
          <t>If this number is "0", then all costs will be the calculated value.  If this number is greater than "0", this number will be used.</t>
        </r>
      </text>
    </comment>
  </commentList>
</comments>
</file>

<file path=xl/sharedStrings.xml><?xml version="1.0" encoding="utf-8"?>
<sst xmlns="http://schemas.openxmlformats.org/spreadsheetml/2006/main" count="94" uniqueCount="82">
  <si>
    <t>Average Weight (lbs)</t>
  </si>
  <si>
    <t>Number (Hd)</t>
  </si>
  <si>
    <t>Average Price ($/lb)</t>
  </si>
  <si>
    <t>Total</t>
  </si>
  <si>
    <t>Value of Raised Heifers</t>
  </si>
  <si>
    <t>Subtotal</t>
  </si>
  <si>
    <t>Months</t>
  </si>
  <si>
    <t>Interest Rate</t>
  </si>
  <si>
    <t>Hay</t>
  </si>
  <si>
    <t>Pasture</t>
  </si>
  <si>
    <t>Known Total</t>
  </si>
  <si>
    <t>Vet &amp; Medicine</t>
  </si>
  <si>
    <t xml:space="preserve">PER  </t>
  </si>
  <si>
    <t xml:space="preserve">HEAD  </t>
  </si>
  <si>
    <t xml:space="preserve">GROUP  </t>
  </si>
  <si>
    <t>Years of Use</t>
  </si>
  <si>
    <t>Interest</t>
  </si>
  <si>
    <t>Depreciation</t>
  </si>
  <si>
    <t>Salvage Value ($/hd)</t>
  </si>
  <si>
    <t xml:space="preserve">Feed Costs ($/hd/yr)  </t>
  </si>
  <si>
    <t xml:space="preserve">Vet ($/hd/yr)  </t>
  </si>
  <si>
    <t xml:space="preserve">Other ($/hd/yr)  </t>
  </si>
  <si>
    <t>Labor</t>
  </si>
  <si>
    <t>Wage Rate ($/hr)</t>
  </si>
  <si>
    <t>Overhead</t>
  </si>
  <si>
    <t>Pounds Fed Per Day</t>
  </si>
  <si>
    <t>Days</t>
  </si>
  <si>
    <t>Price of Hay ($/Ton)</t>
  </si>
  <si>
    <t>Price of Grain ($/Ton)</t>
  </si>
  <si>
    <t>Price ($/Ton)</t>
  </si>
  <si>
    <t>Other ($/Hd)</t>
  </si>
  <si>
    <t>Lease ($/Hd/Month)</t>
  </si>
  <si>
    <t>AI ($/Female)</t>
  </si>
  <si>
    <t>Operating Interest</t>
  </si>
  <si>
    <t>Females Per Bull</t>
  </si>
  <si>
    <t>Time Spent With Heifers (hrs)</t>
  </si>
  <si>
    <t>LABOR</t>
  </si>
  <si>
    <t>OVERHEAD</t>
  </si>
  <si>
    <t>Bulls Needed For Heifers</t>
  </si>
  <si>
    <t>Value Per Head Culled ($)</t>
  </si>
  <si>
    <t>BUYING vs RAISING BEEF CATTLE REPLACEMENT HEIFERS</t>
  </si>
  <si>
    <t>Weaning to Pregnancy Testing</t>
  </si>
  <si>
    <t>ANNUAL FEED COSTS</t>
  </si>
  <si>
    <t>ANNUAL BREEDING COSTS</t>
  </si>
  <si>
    <t>Bull Purchase Price ($/Hd)</t>
  </si>
  <si>
    <t>Annual Feed Costs</t>
  </si>
  <si>
    <t>Annual Breeding Costs</t>
  </si>
  <si>
    <t>Annual Total Breeding  ($)</t>
  </si>
  <si>
    <t>Percent of Operating Costs</t>
  </si>
  <si>
    <t>Percent Culled</t>
  </si>
  <si>
    <t>Number Culled (Hd)</t>
  </si>
  <si>
    <t>Cost of Purchasing Replacement Heifers ($/hd)</t>
  </si>
  <si>
    <t>Cost of Raising Replacement Heifers</t>
  </si>
  <si>
    <t>Salt &amp; Minerals</t>
  </si>
  <si>
    <t>TOTAL COSTS OF RAISING HEIFERS ($)</t>
  </si>
  <si>
    <t>Interest (weaning to preg testing)</t>
  </si>
  <si>
    <t>COSTS OF BUYING REPLACEMENT HEIFERS (per hd)</t>
  </si>
  <si>
    <t>COSTS OF RAISING REPLACEMENT HEIFERS (per hd)</t>
  </si>
  <si>
    <t xml:space="preserve">Advantage of RAISING Replacement Heifers (per head)     </t>
  </si>
  <si>
    <t xml:space="preserve">Advantage of BUYING Replacement Heifers (per head)     </t>
  </si>
  <si>
    <t>Reduction of Costs</t>
  </si>
  <si>
    <t>Due to Sale of Culled Heifers</t>
  </si>
  <si>
    <t xml:space="preserve">Extension </t>
  </si>
  <si>
    <t>Jeffrey E. Tranel</t>
  </si>
  <si>
    <t xml:space="preserve">  Rod Sharp</t>
  </si>
  <si>
    <t>Dept. of Agricultural</t>
  </si>
  <si>
    <t>719.545.1845</t>
  </si>
  <si>
    <t xml:space="preserve">  970.245.9149</t>
  </si>
  <si>
    <t>&amp; Resource Economics</t>
  </si>
  <si>
    <t>jtranel@colostate.edu</t>
  </si>
  <si>
    <t xml:space="preserve">  Rod.Sharp@ColoState.edu</t>
  </si>
  <si>
    <t>Data may be entered into any cell having a pale yellow background and blue colored font.</t>
  </si>
  <si>
    <t>Data</t>
  </si>
  <si>
    <t>The information presented in this decision aid serves only as a guide. It does not replace  the knowledge and</t>
  </si>
  <si>
    <t xml:space="preserve"> information available from your tax professional, banker, and other persons knowledgeable of your business.</t>
  </si>
  <si>
    <t>Buying verses Raising Replacement Heifers</t>
  </si>
  <si>
    <t>A Decision Aid for Cattle Producers</t>
  </si>
  <si>
    <t>The decision tool uses data from weaning to the date in which the retained replacement heifer is pregnancy tested.</t>
  </si>
  <si>
    <t xml:space="preserve"> - Weaning to Pregnancy Testing - </t>
  </si>
  <si>
    <t>A critical factor in the profitability of a beef cattle enterprise is the costs of replacement females. This decision tool is designed to help beef cattle producers compare the costs of raising and buying replacement heifers.</t>
  </si>
  <si>
    <t>Authors</t>
  </si>
  <si>
    <t>Cake/Cubes/Grain/Tubs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</si>
</sst>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omic Sans MS"/>
      <family val="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sz val="16"/>
      <color indexed="17"/>
      <name val="Arial"/>
      <family val="2"/>
    </font>
    <font>
      <sz val="10"/>
      <name val="Arial"/>
      <family val="2"/>
    </font>
    <font>
      <b/>
      <sz val="10"/>
      <color rgb="FF00660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10"/>
      <name val="Times New Roman"/>
      <family val="1"/>
    </font>
    <font>
      <sz val="10"/>
      <color rgb="FF0000FF"/>
      <name val="Arial"/>
      <family val="2"/>
    </font>
    <font>
      <b/>
      <sz val="9"/>
      <color rgb="FFFF0000"/>
      <name val="Arial"/>
      <family val="2"/>
    </font>
    <font>
      <b/>
      <sz val="16"/>
      <color rgb="FF006600"/>
      <name val="Comic Sans MS"/>
      <family val="4"/>
    </font>
    <font>
      <sz val="14"/>
      <name val="Comic Sans MS"/>
      <family val="4"/>
    </font>
    <font>
      <sz val="11"/>
      <name val="Arial"/>
      <family val="2"/>
    </font>
    <font>
      <b/>
      <sz val="14"/>
      <color rgb="FF006600"/>
      <name val="Comic Sans MS"/>
      <family val="4"/>
    </font>
    <font>
      <sz val="8"/>
      <color indexed="17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66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3" borderId="4" xfId="0" applyFill="1" applyBorder="1"/>
    <xf numFmtId="0" fontId="0" fillId="3" borderId="5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10" xfId="0" applyFill="1" applyBorder="1"/>
    <xf numFmtId="164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 applyAlignment="1">
      <alignment horizontal="left"/>
    </xf>
    <xf numFmtId="0" fontId="0" fillId="4" borderId="7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9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5" xfId="0" applyFill="1" applyBorder="1"/>
    <xf numFmtId="0" fontId="0" fillId="0" borderId="3" xfId="0" applyFill="1" applyBorder="1" applyAlignment="1">
      <alignment horizontal="left" indent="2"/>
    </xf>
    <xf numFmtId="0" fontId="0" fillId="0" borderId="3" xfId="0" applyFill="1" applyBorder="1" applyAlignment="1">
      <alignment horizontal="left"/>
    </xf>
    <xf numFmtId="38" fontId="0" fillId="0" borderId="0" xfId="0" applyNumberFormat="1" applyBorder="1"/>
    <xf numFmtId="38" fontId="0" fillId="0" borderId="0" xfId="0" applyNumberFormat="1"/>
    <xf numFmtId="40" fontId="3" fillId="0" borderId="3" xfId="0" applyNumberFormat="1" applyFont="1" applyFill="1" applyBorder="1"/>
    <xf numFmtId="40" fontId="0" fillId="0" borderId="0" xfId="0" applyNumberFormat="1" applyBorder="1"/>
    <xf numFmtId="40" fontId="3" fillId="0" borderId="0" xfId="0" applyNumberFormat="1" applyFont="1" applyFill="1" applyBorder="1" applyAlignment="1">
      <alignment horizontal="center"/>
    </xf>
    <xf numFmtId="38" fontId="0" fillId="0" borderId="0" xfId="1" applyNumberFormat="1" applyFont="1" applyBorder="1"/>
    <xf numFmtId="38" fontId="0" fillId="0" borderId="3" xfId="1" applyNumberFormat="1" applyFont="1" applyBorder="1"/>
    <xf numFmtId="38" fontId="0" fillId="0" borderId="3" xfId="0" applyNumberFormat="1" applyBorder="1"/>
    <xf numFmtId="0" fontId="0" fillId="4" borderId="12" xfId="0" applyFill="1" applyBorder="1" applyAlignment="1">
      <alignment horizontal="left" vertical="center"/>
    </xf>
    <xf numFmtId="38" fontId="0" fillId="4" borderId="0" xfId="0" applyNumberFormat="1" applyFill="1" applyBorder="1" applyAlignment="1">
      <alignment horizontal="right"/>
    </xf>
    <xf numFmtId="38" fontId="0" fillId="4" borderId="0" xfId="0" applyNumberFormat="1" applyFill="1" applyBorder="1"/>
    <xf numFmtId="0" fontId="4" fillId="0" borderId="0" xfId="0" applyFont="1" applyAlignment="1">
      <alignment horizontal="center" vertical="top"/>
    </xf>
    <xf numFmtId="8" fontId="0" fillId="0" borderId="0" xfId="0" applyNumberFormat="1"/>
    <xf numFmtId="0" fontId="2" fillId="0" borderId="0" xfId="0" applyFont="1"/>
    <xf numFmtId="38" fontId="0" fillId="4" borderId="12" xfId="0" applyNumberFormat="1" applyFill="1" applyBorder="1" applyAlignment="1">
      <alignment horizontal="right" vertical="center"/>
    </xf>
    <xf numFmtId="1" fontId="0" fillId="0" borderId="0" xfId="0" applyNumberFormat="1"/>
    <xf numFmtId="0" fontId="0" fillId="4" borderId="2" xfId="0" applyFill="1" applyBorder="1" applyAlignment="1">
      <alignment horizontal="left"/>
    </xf>
    <xf numFmtId="38" fontId="0" fillId="4" borderId="2" xfId="0" applyNumberFormat="1" applyFill="1" applyBorder="1"/>
    <xf numFmtId="0" fontId="0" fillId="5" borderId="14" xfId="0" applyFill="1" applyBorder="1"/>
    <xf numFmtId="0" fontId="0" fillId="5" borderId="19" xfId="0" applyFill="1" applyBorder="1"/>
    <xf numFmtId="0" fontId="0" fillId="5" borderId="17" xfId="0" applyFill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0" xfId="0" applyBorder="1" applyAlignment="1">
      <alignment horizontal="left" indent="2"/>
    </xf>
    <xf numFmtId="43" fontId="0" fillId="0" borderId="8" xfId="0" applyNumberFormat="1" applyBorder="1"/>
    <xf numFmtId="164" fontId="0" fillId="0" borderId="8" xfId="1" applyNumberFormat="1" applyFont="1" applyBorder="1"/>
    <xf numFmtId="38" fontId="0" fillId="0" borderId="0" xfId="2" applyNumberFormat="1" applyFont="1" applyBorder="1"/>
    <xf numFmtId="0" fontId="0" fillId="0" borderId="0" xfId="0" applyBorder="1" applyAlignment="1">
      <alignment horizontal="left"/>
    </xf>
    <xf numFmtId="164" fontId="0" fillId="0" borderId="8" xfId="0" applyNumberFormat="1" applyBorder="1"/>
    <xf numFmtId="40" fontId="0" fillId="0" borderId="0" xfId="2" applyNumberFormat="1" applyFont="1" applyBorder="1"/>
    <xf numFmtId="0" fontId="0" fillId="0" borderId="9" xfId="0" applyBorder="1"/>
    <xf numFmtId="164" fontId="0" fillId="0" borderId="10" xfId="0" applyNumberFormat="1" applyBorder="1"/>
    <xf numFmtId="0" fontId="0" fillId="0" borderId="8" xfId="0" applyFill="1" applyBorder="1"/>
    <xf numFmtId="0" fontId="0" fillId="0" borderId="2" xfId="0" applyFill="1" applyBorder="1" applyAlignment="1">
      <alignment horizontal="left" indent="2"/>
    </xf>
    <xf numFmtId="38" fontId="0" fillId="0" borderId="2" xfId="0" applyNumberFormat="1" applyBorder="1"/>
    <xf numFmtId="0" fontId="4" fillId="0" borderId="0" xfId="0" applyFont="1" applyBorder="1" applyAlignment="1">
      <alignment horizontal="center" vertical="top"/>
    </xf>
    <xf numFmtId="0" fontId="0" fillId="3" borderId="2" xfId="0" applyFill="1" applyBorder="1" applyAlignment="1">
      <alignment horizontal="left"/>
    </xf>
    <xf numFmtId="38" fontId="3" fillId="2" borderId="1" xfId="0" applyNumberFormat="1" applyFont="1" applyFill="1" applyBorder="1" applyAlignment="1" applyProtection="1">
      <alignment horizontal="right"/>
      <protection locked="0"/>
    </xf>
    <xf numFmtId="38" fontId="3" fillId="2" borderId="1" xfId="0" applyNumberFormat="1" applyFont="1" applyFill="1" applyBorder="1" applyAlignment="1" applyProtection="1">
      <alignment horizontal="center"/>
      <protection locked="0"/>
    </xf>
    <xf numFmtId="40" fontId="3" fillId="2" borderId="1" xfId="0" applyNumberFormat="1" applyFont="1" applyFill="1" applyBorder="1" applyAlignment="1" applyProtection="1">
      <alignment horizontal="center"/>
      <protection locked="0"/>
    </xf>
    <xf numFmtId="10" fontId="3" fillId="2" borderId="13" xfId="3" applyNumberFormat="1" applyFont="1" applyFill="1" applyBorder="1" applyAlignment="1" applyProtection="1">
      <alignment horizontal="center"/>
      <protection locked="0"/>
    </xf>
    <xf numFmtId="40" fontId="3" fillId="2" borderId="1" xfId="0" applyNumberFormat="1" applyFont="1" applyFill="1" applyBorder="1" applyProtection="1">
      <protection locked="0"/>
    </xf>
    <xf numFmtId="9" fontId="3" fillId="2" borderId="1" xfId="3" applyFont="1" applyFill="1" applyBorder="1" applyAlignment="1" applyProtection="1">
      <alignment horizontal="right"/>
      <protection locked="0"/>
    </xf>
    <xf numFmtId="40" fontId="3" fillId="2" borderId="1" xfId="0" applyNumberFormat="1" applyFont="1" applyFill="1" applyBorder="1" applyAlignment="1" applyProtection="1">
      <alignment horizontal="right"/>
      <protection locked="0"/>
    </xf>
    <xf numFmtId="40" fontId="3" fillId="2" borderId="13" xfId="0" applyNumberFormat="1" applyFont="1" applyFill="1" applyBorder="1" applyAlignment="1" applyProtection="1">
      <alignment horizontal="right"/>
      <protection locked="0"/>
    </xf>
    <xf numFmtId="40" fontId="3" fillId="2" borderId="16" xfId="2" applyNumberFormat="1" applyFont="1" applyFill="1" applyBorder="1" applyAlignment="1" applyProtection="1">
      <alignment vertical="center"/>
      <protection locked="0"/>
    </xf>
    <xf numFmtId="38" fontId="3" fillId="2" borderId="11" xfId="2" applyNumberFormat="1" applyFont="1" applyFill="1" applyBorder="1" applyAlignment="1" applyProtection="1">
      <alignment horizontal="right"/>
      <protection locked="0"/>
    </xf>
    <xf numFmtId="38" fontId="3" fillId="2" borderId="1" xfId="2" applyNumberFormat="1" applyFont="1" applyFill="1" applyBorder="1" applyAlignment="1" applyProtection="1">
      <alignment horizontal="right"/>
      <protection locked="0"/>
    </xf>
    <xf numFmtId="38" fontId="3" fillId="2" borderId="11" xfId="0" applyNumberFormat="1" applyFont="1" applyFill="1" applyBorder="1" applyProtection="1">
      <protection locked="0"/>
    </xf>
    <xf numFmtId="40" fontId="3" fillId="2" borderId="18" xfId="0" applyNumberFormat="1" applyFont="1" applyFill="1" applyBorder="1" applyProtection="1">
      <protection locked="0"/>
    </xf>
    <xf numFmtId="9" fontId="3" fillId="2" borderId="16" xfId="3" applyFont="1" applyFill="1" applyBorder="1" applyAlignment="1" applyProtection="1">
      <alignment horizontal="right"/>
      <protection locked="0"/>
    </xf>
    <xf numFmtId="0" fontId="0" fillId="6" borderId="4" xfId="0" applyFill="1" applyBorder="1"/>
    <xf numFmtId="0" fontId="0" fillId="6" borderId="6" xfId="0" applyFill="1" applyBorder="1"/>
    <xf numFmtId="0" fontId="0" fillId="6" borderId="9" xfId="0" applyFill="1" applyBorder="1"/>
    <xf numFmtId="0" fontId="0" fillId="6" borderId="10" xfId="0" applyFill="1" applyBorder="1"/>
    <xf numFmtId="0" fontId="0" fillId="7" borderId="14" xfId="0" applyFill="1" applyBorder="1"/>
    <xf numFmtId="0" fontId="0" fillId="7" borderId="17" xfId="0" applyFill="1" applyBorder="1"/>
    <xf numFmtId="0" fontId="2" fillId="0" borderId="0" xfId="0" applyFont="1" applyFill="1" applyBorder="1" applyAlignment="1">
      <alignment wrapText="1"/>
    </xf>
    <xf numFmtId="0" fontId="5" fillId="6" borderId="5" xfId="0" applyFont="1" applyFill="1" applyBorder="1"/>
    <xf numFmtId="0" fontId="6" fillId="6" borderId="5" xfId="0" applyFont="1" applyFill="1" applyBorder="1"/>
    <xf numFmtId="6" fontId="5" fillId="6" borderId="5" xfId="0" applyNumberFormat="1" applyFont="1" applyFill="1" applyBorder="1" applyAlignment="1">
      <alignment vertical="center"/>
    </xf>
    <xf numFmtId="0" fontId="5" fillId="6" borderId="2" xfId="0" applyFont="1" applyFill="1" applyBorder="1"/>
    <xf numFmtId="0" fontId="6" fillId="6" borderId="2" xfId="0" applyFont="1" applyFill="1" applyBorder="1"/>
    <xf numFmtId="6" fontId="5" fillId="6" borderId="2" xfId="0" applyNumberFormat="1" applyFont="1" applyFill="1" applyBorder="1"/>
    <xf numFmtId="0" fontId="5" fillId="7" borderId="19" xfId="0" applyFont="1" applyFill="1" applyBorder="1" applyAlignment="1">
      <alignment vertical="center"/>
    </xf>
    <xf numFmtId="6" fontId="5" fillId="7" borderId="19" xfId="0" applyNumberFormat="1" applyFont="1" applyFill="1" applyBorder="1" applyAlignment="1">
      <alignment vertical="center"/>
    </xf>
    <xf numFmtId="0" fontId="0" fillId="8" borderId="4" xfId="0" applyFill="1" applyBorder="1"/>
    <xf numFmtId="0" fontId="0" fillId="8" borderId="5" xfId="0" applyFill="1" applyBorder="1"/>
    <xf numFmtId="0" fontId="0" fillId="8" borderId="7" xfId="0" applyFill="1" applyBorder="1"/>
    <xf numFmtId="0" fontId="0" fillId="8" borderId="0" xfId="0" applyFill="1" applyBorder="1" applyAlignment="1">
      <alignment horizontal="left" indent="2"/>
    </xf>
    <xf numFmtId="0" fontId="0" fillId="8" borderId="0" xfId="0" applyFill="1" applyBorder="1" applyAlignment="1">
      <alignment horizontal="left"/>
    </xf>
    <xf numFmtId="40" fontId="0" fillId="8" borderId="0" xfId="0" applyNumberFormat="1" applyFill="1" applyBorder="1" applyAlignment="1">
      <alignment horizontal="right"/>
    </xf>
    <xf numFmtId="0" fontId="0" fillId="8" borderId="3" xfId="0" applyFill="1" applyBorder="1" applyAlignment="1">
      <alignment horizontal="left"/>
    </xf>
    <xf numFmtId="0" fontId="0" fillId="8" borderId="9" xfId="0" applyFill="1" applyBorder="1"/>
    <xf numFmtId="0" fontId="0" fillId="8" borderId="2" xfId="0" applyFill="1" applyBorder="1" applyAlignment="1">
      <alignment horizontal="left"/>
    </xf>
    <xf numFmtId="0" fontId="0" fillId="8" borderId="14" xfId="0" applyFill="1" applyBorder="1"/>
    <xf numFmtId="0" fontId="0" fillId="8" borderId="15" xfId="0" applyFill="1" applyBorder="1" applyAlignment="1">
      <alignment vertical="center"/>
    </xf>
    <xf numFmtId="40" fontId="0" fillId="8" borderId="5" xfId="0" applyNumberFormat="1" applyFill="1" applyBorder="1" applyAlignment="1">
      <alignment horizontal="right"/>
    </xf>
    <xf numFmtId="40" fontId="0" fillId="8" borderId="2" xfId="0" applyNumberFormat="1" applyFill="1" applyBorder="1" applyAlignment="1">
      <alignment horizontal="right"/>
    </xf>
    <xf numFmtId="0" fontId="0" fillId="8" borderId="6" xfId="0" applyFill="1" applyBorder="1"/>
    <xf numFmtId="0" fontId="0" fillId="8" borderId="8" xfId="0" applyFill="1" applyBorder="1"/>
    <xf numFmtId="0" fontId="0" fillId="8" borderId="10" xfId="0" applyFill="1" applyBorder="1"/>
    <xf numFmtId="0" fontId="0" fillId="8" borderId="17" xfId="0" applyFill="1" applyBorder="1"/>
    <xf numFmtId="0" fontId="7" fillId="0" borderId="0" xfId="4"/>
    <xf numFmtId="0" fontId="7" fillId="0" borderId="0" xfId="4" applyBorder="1"/>
    <xf numFmtId="0" fontId="10" fillId="0" borderId="0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11" fillId="0" borderId="0" xfId="4" applyFont="1" applyBorder="1" applyAlignment="1"/>
    <xf numFmtId="0" fontId="12" fillId="0" borderId="0" xfId="4" applyFont="1" applyBorder="1" applyAlignment="1"/>
    <xf numFmtId="0" fontId="10" fillId="0" borderId="0" xfId="4" applyFont="1" applyBorder="1" applyAlignment="1">
      <alignment horizontal="right"/>
    </xf>
    <xf numFmtId="0" fontId="10" fillId="0" borderId="0" xfId="4" applyFont="1" applyBorder="1"/>
    <xf numFmtId="0" fontId="13" fillId="0" borderId="0" xfId="4" applyFont="1" applyBorder="1" applyAlignment="1">
      <alignment horizontal="center" vertical="center"/>
    </xf>
    <xf numFmtId="0" fontId="10" fillId="0" borderId="0" xfId="5" applyFont="1" applyBorder="1" applyAlignment="1" applyProtection="1">
      <alignment horizontal="right"/>
    </xf>
    <xf numFmtId="0" fontId="15" fillId="0" borderId="0" xfId="4" applyFont="1" applyBorder="1" applyAlignment="1">
      <alignment horizontal="center"/>
    </xf>
    <xf numFmtId="0" fontId="10" fillId="0" borderId="0" xfId="5" applyFont="1" applyBorder="1" applyAlignment="1" applyProtection="1"/>
    <xf numFmtId="0" fontId="14" fillId="0" borderId="0" xfId="5" applyBorder="1" applyAlignment="1" applyProtection="1"/>
    <xf numFmtId="0" fontId="7" fillId="9" borderId="0" xfId="4" applyFill="1"/>
    <xf numFmtId="0" fontId="7" fillId="9" borderId="0" xfId="4" applyFill="1" applyBorder="1"/>
    <xf numFmtId="0" fontId="7" fillId="0" borderId="0" xfId="4" applyFill="1"/>
    <xf numFmtId="0" fontId="7" fillId="0" borderId="0" xfId="4" applyFill="1" applyBorder="1"/>
    <xf numFmtId="0" fontId="10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0" fontId="20" fillId="0" borderId="0" xfId="4" applyFont="1"/>
    <xf numFmtId="0" fontId="18" fillId="0" borderId="0" xfId="4" applyFont="1" applyBorder="1" applyAlignment="1">
      <alignment horizontal="center"/>
    </xf>
    <xf numFmtId="0" fontId="19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20" fillId="0" borderId="0" xfId="4" applyFont="1" applyAlignment="1">
      <alignment horizontal="center"/>
    </xf>
    <xf numFmtId="0" fontId="16" fillId="0" borderId="0" xfId="4" applyFont="1" applyFill="1" applyBorder="1"/>
    <xf numFmtId="0" fontId="16" fillId="2" borderId="1" xfId="4" applyFont="1" applyFill="1" applyBorder="1" applyAlignment="1">
      <alignment horizontal="center" vertical="center"/>
    </xf>
    <xf numFmtId="0" fontId="18" fillId="0" borderId="0" xfId="4" applyFont="1" applyBorder="1" applyAlignment="1">
      <alignment horizontal="center"/>
    </xf>
    <xf numFmtId="0" fontId="19" fillId="0" borderId="0" xfId="4" applyFont="1" applyBorder="1" applyAlignment="1">
      <alignment horizontal="center"/>
    </xf>
    <xf numFmtId="0" fontId="10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0" fontId="21" fillId="0" borderId="0" xfId="4" applyFont="1" applyAlignment="1">
      <alignment horizontal="center"/>
    </xf>
    <xf numFmtId="0" fontId="20" fillId="0" borderId="0" xfId="4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006600"/>
      <color rgb="FF008000"/>
      <color rgb="FFFFFFCC"/>
      <color rgb="FF00FFFF"/>
      <color rgb="FF0066FF"/>
      <color rgb="FFFF66FF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11</xdr:row>
      <xdr:rowOff>95250</xdr:rowOff>
    </xdr:from>
    <xdr:to>
      <xdr:col>5</xdr:col>
      <xdr:colOff>571500</xdr:colOff>
      <xdr:row>11</xdr:row>
      <xdr:rowOff>95250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H="1">
          <a:off x="3771900" y="21336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1143000</xdr:colOff>
      <xdr:row>11</xdr:row>
      <xdr:rowOff>95250</xdr:rowOff>
    </xdr:from>
    <xdr:to>
      <xdr:col>5</xdr:col>
      <xdr:colOff>1685925</xdr:colOff>
      <xdr:row>11</xdr:row>
      <xdr:rowOff>95250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857750" y="21336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9525</xdr:colOff>
      <xdr:row>1</xdr:row>
      <xdr:rowOff>133350</xdr:rowOff>
    </xdr:from>
    <xdr:to>
      <xdr:col>3</xdr:col>
      <xdr:colOff>1228725</xdr:colOff>
      <xdr:row>6</xdr:row>
      <xdr:rowOff>16790</xdr:rowOff>
    </xdr:to>
    <xdr:pic>
      <xdr:nvPicPr>
        <xdr:cNvPr id="4" name="Picture 3" descr="CSU-ext-rght-Gre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295275"/>
          <a:ext cx="1219200" cy="1083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sharp@colostate.edu" TargetMode="External"/><Relationship Id="rId1" Type="http://schemas.openxmlformats.org/officeDocument/2006/relationships/hyperlink" Target="mailto:jtranel@colostate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30"/>
  <sheetViews>
    <sheetView showGridLines="0" showRowColHeaders="0" tabSelected="1" workbookViewId="0">
      <selection activeCell="I25" sqref="I25"/>
    </sheetView>
  </sheetViews>
  <sheetFormatPr defaultRowHeight="12.75"/>
  <cols>
    <col min="1" max="1" width="5.7109375" style="115" customWidth="1"/>
    <col min="2" max="3" width="2.7109375" style="115" customWidth="1"/>
    <col min="4" max="4" width="25.7109375" style="115" customWidth="1"/>
    <col min="5" max="5" width="20.7109375" style="115" customWidth="1"/>
    <col min="6" max="6" width="25.7109375" style="115" customWidth="1"/>
    <col min="7" max="7" width="5.7109375" style="115" customWidth="1"/>
    <col min="8" max="8" width="5.85546875" style="115" customWidth="1"/>
    <col min="9" max="9" width="10.7109375" style="115" customWidth="1"/>
    <col min="10" max="11" width="2.7109375" style="115" customWidth="1"/>
    <col min="12" max="261" width="9.140625" style="115"/>
    <col min="262" max="262" width="5.7109375" style="115" customWidth="1"/>
    <col min="263" max="263" width="25.7109375" style="115" customWidth="1"/>
    <col min="264" max="264" width="20.7109375" style="115" customWidth="1"/>
    <col min="265" max="266" width="25.7109375" style="115" customWidth="1"/>
    <col min="267" max="517" width="9.140625" style="115"/>
    <col min="518" max="518" width="5.7109375" style="115" customWidth="1"/>
    <col min="519" max="519" width="25.7109375" style="115" customWidth="1"/>
    <col min="520" max="520" width="20.7109375" style="115" customWidth="1"/>
    <col min="521" max="522" width="25.7109375" style="115" customWidth="1"/>
    <col min="523" max="773" width="9.140625" style="115"/>
    <col min="774" max="774" width="5.7109375" style="115" customWidth="1"/>
    <col min="775" max="775" width="25.7109375" style="115" customWidth="1"/>
    <col min="776" max="776" width="20.7109375" style="115" customWidth="1"/>
    <col min="777" max="778" width="25.7109375" style="115" customWidth="1"/>
    <col min="779" max="1029" width="9.140625" style="115"/>
    <col min="1030" max="1030" width="5.7109375" style="115" customWidth="1"/>
    <col min="1031" max="1031" width="25.7109375" style="115" customWidth="1"/>
    <col min="1032" max="1032" width="20.7109375" style="115" customWidth="1"/>
    <col min="1033" max="1034" width="25.7109375" style="115" customWidth="1"/>
    <col min="1035" max="1285" width="9.140625" style="115"/>
    <col min="1286" max="1286" width="5.7109375" style="115" customWidth="1"/>
    <col min="1287" max="1287" width="25.7109375" style="115" customWidth="1"/>
    <col min="1288" max="1288" width="20.7109375" style="115" customWidth="1"/>
    <col min="1289" max="1290" width="25.7109375" style="115" customWidth="1"/>
    <col min="1291" max="1541" width="9.140625" style="115"/>
    <col min="1542" max="1542" width="5.7109375" style="115" customWidth="1"/>
    <col min="1543" max="1543" width="25.7109375" style="115" customWidth="1"/>
    <col min="1544" max="1544" width="20.7109375" style="115" customWidth="1"/>
    <col min="1545" max="1546" width="25.7109375" style="115" customWidth="1"/>
    <col min="1547" max="1797" width="9.140625" style="115"/>
    <col min="1798" max="1798" width="5.7109375" style="115" customWidth="1"/>
    <col min="1799" max="1799" width="25.7109375" style="115" customWidth="1"/>
    <col min="1800" max="1800" width="20.7109375" style="115" customWidth="1"/>
    <col min="1801" max="1802" width="25.7109375" style="115" customWidth="1"/>
    <col min="1803" max="2053" width="9.140625" style="115"/>
    <col min="2054" max="2054" width="5.7109375" style="115" customWidth="1"/>
    <col min="2055" max="2055" width="25.7109375" style="115" customWidth="1"/>
    <col min="2056" max="2056" width="20.7109375" style="115" customWidth="1"/>
    <col min="2057" max="2058" width="25.7109375" style="115" customWidth="1"/>
    <col min="2059" max="2309" width="9.140625" style="115"/>
    <col min="2310" max="2310" width="5.7109375" style="115" customWidth="1"/>
    <col min="2311" max="2311" width="25.7109375" style="115" customWidth="1"/>
    <col min="2312" max="2312" width="20.7109375" style="115" customWidth="1"/>
    <col min="2313" max="2314" width="25.7109375" style="115" customWidth="1"/>
    <col min="2315" max="2565" width="9.140625" style="115"/>
    <col min="2566" max="2566" width="5.7109375" style="115" customWidth="1"/>
    <col min="2567" max="2567" width="25.7109375" style="115" customWidth="1"/>
    <col min="2568" max="2568" width="20.7109375" style="115" customWidth="1"/>
    <col min="2569" max="2570" width="25.7109375" style="115" customWidth="1"/>
    <col min="2571" max="2821" width="9.140625" style="115"/>
    <col min="2822" max="2822" width="5.7109375" style="115" customWidth="1"/>
    <col min="2823" max="2823" width="25.7109375" style="115" customWidth="1"/>
    <col min="2824" max="2824" width="20.7109375" style="115" customWidth="1"/>
    <col min="2825" max="2826" width="25.7109375" style="115" customWidth="1"/>
    <col min="2827" max="3077" width="9.140625" style="115"/>
    <col min="3078" max="3078" width="5.7109375" style="115" customWidth="1"/>
    <col min="3079" max="3079" width="25.7109375" style="115" customWidth="1"/>
    <col min="3080" max="3080" width="20.7109375" style="115" customWidth="1"/>
    <col min="3081" max="3082" width="25.7109375" style="115" customWidth="1"/>
    <col min="3083" max="3333" width="9.140625" style="115"/>
    <col min="3334" max="3334" width="5.7109375" style="115" customWidth="1"/>
    <col min="3335" max="3335" width="25.7109375" style="115" customWidth="1"/>
    <col min="3336" max="3336" width="20.7109375" style="115" customWidth="1"/>
    <col min="3337" max="3338" width="25.7109375" style="115" customWidth="1"/>
    <col min="3339" max="3589" width="9.140625" style="115"/>
    <col min="3590" max="3590" width="5.7109375" style="115" customWidth="1"/>
    <col min="3591" max="3591" width="25.7109375" style="115" customWidth="1"/>
    <col min="3592" max="3592" width="20.7109375" style="115" customWidth="1"/>
    <col min="3593" max="3594" width="25.7109375" style="115" customWidth="1"/>
    <col min="3595" max="3845" width="9.140625" style="115"/>
    <col min="3846" max="3846" width="5.7109375" style="115" customWidth="1"/>
    <col min="3847" max="3847" width="25.7109375" style="115" customWidth="1"/>
    <col min="3848" max="3848" width="20.7109375" style="115" customWidth="1"/>
    <col min="3849" max="3850" width="25.7109375" style="115" customWidth="1"/>
    <col min="3851" max="4101" width="9.140625" style="115"/>
    <col min="4102" max="4102" width="5.7109375" style="115" customWidth="1"/>
    <col min="4103" max="4103" width="25.7109375" style="115" customWidth="1"/>
    <col min="4104" max="4104" width="20.7109375" style="115" customWidth="1"/>
    <col min="4105" max="4106" width="25.7109375" style="115" customWidth="1"/>
    <col min="4107" max="4357" width="9.140625" style="115"/>
    <col min="4358" max="4358" width="5.7109375" style="115" customWidth="1"/>
    <col min="4359" max="4359" width="25.7109375" style="115" customWidth="1"/>
    <col min="4360" max="4360" width="20.7109375" style="115" customWidth="1"/>
    <col min="4361" max="4362" width="25.7109375" style="115" customWidth="1"/>
    <col min="4363" max="4613" width="9.140625" style="115"/>
    <col min="4614" max="4614" width="5.7109375" style="115" customWidth="1"/>
    <col min="4615" max="4615" width="25.7109375" style="115" customWidth="1"/>
    <col min="4616" max="4616" width="20.7109375" style="115" customWidth="1"/>
    <col min="4617" max="4618" width="25.7109375" style="115" customWidth="1"/>
    <col min="4619" max="4869" width="9.140625" style="115"/>
    <col min="4870" max="4870" width="5.7109375" style="115" customWidth="1"/>
    <col min="4871" max="4871" width="25.7109375" style="115" customWidth="1"/>
    <col min="4872" max="4872" width="20.7109375" style="115" customWidth="1"/>
    <col min="4873" max="4874" width="25.7109375" style="115" customWidth="1"/>
    <col min="4875" max="5125" width="9.140625" style="115"/>
    <col min="5126" max="5126" width="5.7109375" style="115" customWidth="1"/>
    <col min="5127" max="5127" width="25.7109375" style="115" customWidth="1"/>
    <col min="5128" max="5128" width="20.7109375" style="115" customWidth="1"/>
    <col min="5129" max="5130" width="25.7109375" style="115" customWidth="1"/>
    <col min="5131" max="5381" width="9.140625" style="115"/>
    <col min="5382" max="5382" width="5.7109375" style="115" customWidth="1"/>
    <col min="5383" max="5383" width="25.7109375" style="115" customWidth="1"/>
    <col min="5384" max="5384" width="20.7109375" style="115" customWidth="1"/>
    <col min="5385" max="5386" width="25.7109375" style="115" customWidth="1"/>
    <col min="5387" max="5637" width="9.140625" style="115"/>
    <col min="5638" max="5638" width="5.7109375" style="115" customWidth="1"/>
    <col min="5639" max="5639" width="25.7109375" style="115" customWidth="1"/>
    <col min="5640" max="5640" width="20.7109375" style="115" customWidth="1"/>
    <col min="5641" max="5642" width="25.7109375" style="115" customWidth="1"/>
    <col min="5643" max="5893" width="9.140625" style="115"/>
    <col min="5894" max="5894" width="5.7109375" style="115" customWidth="1"/>
    <col min="5895" max="5895" width="25.7109375" style="115" customWidth="1"/>
    <col min="5896" max="5896" width="20.7109375" style="115" customWidth="1"/>
    <col min="5897" max="5898" width="25.7109375" style="115" customWidth="1"/>
    <col min="5899" max="6149" width="9.140625" style="115"/>
    <col min="6150" max="6150" width="5.7109375" style="115" customWidth="1"/>
    <col min="6151" max="6151" width="25.7109375" style="115" customWidth="1"/>
    <col min="6152" max="6152" width="20.7109375" style="115" customWidth="1"/>
    <col min="6153" max="6154" width="25.7109375" style="115" customWidth="1"/>
    <col min="6155" max="6405" width="9.140625" style="115"/>
    <col min="6406" max="6406" width="5.7109375" style="115" customWidth="1"/>
    <col min="6407" max="6407" width="25.7109375" style="115" customWidth="1"/>
    <col min="6408" max="6408" width="20.7109375" style="115" customWidth="1"/>
    <col min="6409" max="6410" width="25.7109375" style="115" customWidth="1"/>
    <col min="6411" max="6661" width="9.140625" style="115"/>
    <col min="6662" max="6662" width="5.7109375" style="115" customWidth="1"/>
    <col min="6663" max="6663" width="25.7109375" style="115" customWidth="1"/>
    <col min="6664" max="6664" width="20.7109375" style="115" customWidth="1"/>
    <col min="6665" max="6666" width="25.7109375" style="115" customWidth="1"/>
    <col min="6667" max="6917" width="9.140625" style="115"/>
    <col min="6918" max="6918" width="5.7109375" style="115" customWidth="1"/>
    <col min="6919" max="6919" width="25.7109375" style="115" customWidth="1"/>
    <col min="6920" max="6920" width="20.7109375" style="115" customWidth="1"/>
    <col min="6921" max="6922" width="25.7109375" style="115" customWidth="1"/>
    <col min="6923" max="7173" width="9.140625" style="115"/>
    <col min="7174" max="7174" width="5.7109375" style="115" customWidth="1"/>
    <col min="7175" max="7175" width="25.7109375" style="115" customWidth="1"/>
    <col min="7176" max="7176" width="20.7109375" style="115" customWidth="1"/>
    <col min="7177" max="7178" width="25.7109375" style="115" customWidth="1"/>
    <col min="7179" max="7429" width="9.140625" style="115"/>
    <col min="7430" max="7430" width="5.7109375" style="115" customWidth="1"/>
    <col min="7431" max="7431" width="25.7109375" style="115" customWidth="1"/>
    <col min="7432" max="7432" width="20.7109375" style="115" customWidth="1"/>
    <col min="7433" max="7434" width="25.7109375" style="115" customWidth="1"/>
    <col min="7435" max="7685" width="9.140625" style="115"/>
    <col min="7686" max="7686" width="5.7109375" style="115" customWidth="1"/>
    <col min="7687" max="7687" width="25.7109375" style="115" customWidth="1"/>
    <col min="7688" max="7688" width="20.7109375" style="115" customWidth="1"/>
    <col min="7689" max="7690" width="25.7109375" style="115" customWidth="1"/>
    <col min="7691" max="7941" width="9.140625" style="115"/>
    <col min="7942" max="7942" width="5.7109375" style="115" customWidth="1"/>
    <col min="7943" max="7943" width="25.7109375" style="115" customWidth="1"/>
    <col min="7944" max="7944" width="20.7109375" style="115" customWidth="1"/>
    <col min="7945" max="7946" width="25.7109375" style="115" customWidth="1"/>
    <col min="7947" max="8197" width="9.140625" style="115"/>
    <col min="8198" max="8198" width="5.7109375" style="115" customWidth="1"/>
    <col min="8199" max="8199" width="25.7109375" style="115" customWidth="1"/>
    <col min="8200" max="8200" width="20.7109375" style="115" customWidth="1"/>
    <col min="8201" max="8202" width="25.7109375" style="115" customWidth="1"/>
    <col min="8203" max="8453" width="9.140625" style="115"/>
    <col min="8454" max="8454" width="5.7109375" style="115" customWidth="1"/>
    <col min="8455" max="8455" width="25.7109375" style="115" customWidth="1"/>
    <col min="8456" max="8456" width="20.7109375" style="115" customWidth="1"/>
    <col min="8457" max="8458" width="25.7109375" style="115" customWidth="1"/>
    <col min="8459" max="8709" width="9.140625" style="115"/>
    <col min="8710" max="8710" width="5.7109375" style="115" customWidth="1"/>
    <col min="8711" max="8711" width="25.7109375" style="115" customWidth="1"/>
    <col min="8712" max="8712" width="20.7109375" style="115" customWidth="1"/>
    <col min="8713" max="8714" width="25.7109375" style="115" customWidth="1"/>
    <col min="8715" max="8965" width="9.140625" style="115"/>
    <col min="8966" max="8966" width="5.7109375" style="115" customWidth="1"/>
    <col min="8967" max="8967" width="25.7109375" style="115" customWidth="1"/>
    <col min="8968" max="8968" width="20.7109375" style="115" customWidth="1"/>
    <col min="8969" max="8970" width="25.7109375" style="115" customWidth="1"/>
    <col min="8971" max="9221" width="9.140625" style="115"/>
    <col min="9222" max="9222" width="5.7109375" style="115" customWidth="1"/>
    <col min="9223" max="9223" width="25.7109375" style="115" customWidth="1"/>
    <col min="9224" max="9224" width="20.7109375" style="115" customWidth="1"/>
    <col min="9225" max="9226" width="25.7109375" style="115" customWidth="1"/>
    <col min="9227" max="9477" width="9.140625" style="115"/>
    <col min="9478" max="9478" width="5.7109375" style="115" customWidth="1"/>
    <col min="9479" max="9479" width="25.7109375" style="115" customWidth="1"/>
    <col min="9480" max="9480" width="20.7109375" style="115" customWidth="1"/>
    <col min="9481" max="9482" width="25.7109375" style="115" customWidth="1"/>
    <col min="9483" max="9733" width="9.140625" style="115"/>
    <col min="9734" max="9734" width="5.7109375" style="115" customWidth="1"/>
    <col min="9735" max="9735" width="25.7109375" style="115" customWidth="1"/>
    <col min="9736" max="9736" width="20.7109375" style="115" customWidth="1"/>
    <col min="9737" max="9738" width="25.7109375" style="115" customWidth="1"/>
    <col min="9739" max="9989" width="9.140625" style="115"/>
    <col min="9990" max="9990" width="5.7109375" style="115" customWidth="1"/>
    <col min="9991" max="9991" width="25.7109375" style="115" customWidth="1"/>
    <col min="9992" max="9992" width="20.7109375" style="115" customWidth="1"/>
    <col min="9993" max="9994" width="25.7109375" style="115" customWidth="1"/>
    <col min="9995" max="10245" width="9.140625" style="115"/>
    <col min="10246" max="10246" width="5.7109375" style="115" customWidth="1"/>
    <col min="10247" max="10247" width="25.7109375" style="115" customWidth="1"/>
    <col min="10248" max="10248" width="20.7109375" style="115" customWidth="1"/>
    <col min="10249" max="10250" width="25.7109375" style="115" customWidth="1"/>
    <col min="10251" max="10501" width="9.140625" style="115"/>
    <col min="10502" max="10502" width="5.7109375" style="115" customWidth="1"/>
    <col min="10503" max="10503" width="25.7109375" style="115" customWidth="1"/>
    <col min="10504" max="10504" width="20.7109375" style="115" customWidth="1"/>
    <col min="10505" max="10506" width="25.7109375" style="115" customWidth="1"/>
    <col min="10507" max="10757" width="9.140625" style="115"/>
    <col min="10758" max="10758" width="5.7109375" style="115" customWidth="1"/>
    <col min="10759" max="10759" width="25.7109375" style="115" customWidth="1"/>
    <col min="10760" max="10760" width="20.7109375" style="115" customWidth="1"/>
    <col min="10761" max="10762" width="25.7109375" style="115" customWidth="1"/>
    <col min="10763" max="11013" width="9.140625" style="115"/>
    <col min="11014" max="11014" width="5.7109375" style="115" customWidth="1"/>
    <col min="11015" max="11015" width="25.7109375" style="115" customWidth="1"/>
    <col min="11016" max="11016" width="20.7109375" style="115" customWidth="1"/>
    <col min="11017" max="11018" width="25.7109375" style="115" customWidth="1"/>
    <col min="11019" max="11269" width="9.140625" style="115"/>
    <col min="11270" max="11270" width="5.7109375" style="115" customWidth="1"/>
    <col min="11271" max="11271" width="25.7109375" style="115" customWidth="1"/>
    <col min="11272" max="11272" width="20.7109375" style="115" customWidth="1"/>
    <col min="11273" max="11274" width="25.7109375" style="115" customWidth="1"/>
    <col min="11275" max="11525" width="9.140625" style="115"/>
    <col min="11526" max="11526" width="5.7109375" style="115" customWidth="1"/>
    <col min="11527" max="11527" width="25.7109375" style="115" customWidth="1"/>
    <col min="11528" max="11528" width="20.7109375" style="115" customWidth="1"/>
    <col min="11529" max="11530" width="25.7109375" style="115" customWidth="1"/>
    <col min="11531" max="11781" width="9.140625" style="115"/>
    <col min="11782" max="11782" width="5.7109375" style="115" customWidth="1"/>
    <col min="11783" max="11783" width="25.7109375" style="115" customWidth="1"/>
    <col min="11784" max="11784" width="20.7109375" style="115" customWidth="1"/>
    <col min="11785" max="11786" width="25.7109375" style="115" customWidth="1"/>
    <col min="11787" max="12037" width="9.140625" style="115"/>
    <col min="12038" max="12038" width="5.7109375" style="115" customWidth="1"/>
    <col min="12039" max="12039" width="25.7109375" style="115" customWidth="1"/>
    <col min="12040" max="12040" width="20.7109375" style="115" customWidth="1"/>
    <col min="12041" max="12042" width="25.7109375" style="115" customWidth="1"/>
    <col min="12043" max="12293" width="9.140625" style="115"/>
    <col min="12294" max="12294" width="5.7109375" style="115" customWidth="1"/>
    <col min="12295" max="12295" width="25.7109375" style="115" customWidth="1"/>
    <col min="12296" max="12296" width="20.7109375" style="115" customWidth="1"/>
    <col min="12297" max="12298" width="25.7109375" style="115" customWidth="1"/>
    <col min="12299" max="12549" width="9.140625" style="115"/>
    <col min="12550" max="12550" width="5.7109375" style="115" customWidth="1"/>
    <col min="12551" max="12551" width="25.7109375" style="115" customWidth="1"/>
    <col min="12552" max="12552" width="20.7109375" style="115" customWidth="1"/>
    <col min="12553" max="12554" width="25.7109375" style="115" customWidth="1"/>
    <col min="12555" max="12805" width="9.140625" style="115"/>
    <col min="12806" max="12806" width="5.7109375" style="115" customWidth="1"/>
    <col min="12807" max="12807" width="25.7109375" style="115" customWidth="1"/>
    <col min="12808" max="12808" width="20.7109375" style="115" customWidth="1"/>
    <col min="12809" max="12810" width="25.7109375" style="115" customWidth="1"/>
    <col min="12811" max="13061" width="9.140625" style="115"/>
    <col min="13062" max="13062" width="5.7109375" style="115" customWidth="1"/>
    <col min="13063" max="13063" width="25.7109375" style="115" customWidth="1"/>
    <col min="13064" max="13064" width="20.7109375" style="115" customWidth="1"/>
    <col min="13065" max="13066" width="25.7109375" style="115" customWidth="1"/>
    <col min="13067" max="13317" width="9.140625" style="115"/>
    <col min="13318" max="13318" width="5.7109375" style="115" customWidth="1"/>
    <col min="13319" max="13319" width="25.7109375" style="115" customWidth="1"/>
    <col min="13320" max="13320" width="20.7109375" style="115" customWidth="1"/>
    <col min="13321" max="13322" width="25.7109375" style="115" customWidth="1"/>
    <col min="13323" max="13573" width="9.140625" style="115"/>
    <col min="13574" max="13574" width="5.7109375" style="115" customWidth="1"/>
    <col min="13575" max="13575" width="25.7109375" style="115" customWidth="1"/>
    <col min="13576" max="13576" width="20.7109375" style="115" customWidth="1"/>
    <col min="13577" max="13578" width="25.7109375" style="115" customWidth="1"/>
    <col min="13579" max="13829" width="9.140625" style="115"/>
    <col min="13830" max="13830" width="5.7109375" style="115" customWidth="1"/>
    <col min="13831" max="13831" width="25.7109375" style="115" customWidth="1"/>
    <col min="13832" max="13832" width="20.7109375" style="115" customWidth="1"/>
    <col min="13833" max="13834" width="25.7109375" style="115" customWidth="1"/>
    <col min="13835" max="14085" width="9.140625" style="115"/>
    <col min="14086" max="14086" width="5.7109375" style="115" customWidth="1"/>
    <col min="14087" max="14087" width="25.7109375" style="115" customWidth="1"/>
    <col min="14088" max="14088" width="20.7109375" style="115" customWidth="1"/>
    <col min="14089" max="14090" width="25.7109375" style="115" customWidth="1"/>
    <col min="14091" max="14341" width="9.140625" style="115"/>
    <col min="14342" max="14342" width="5.7109375" style="115" customWidth="1"/>
    <col min="14343" max="14343" width="25.7109375" style="115" customWidth="1"/>
    <col min="14344" max="14344" width="20.7109375" style="115" customWidth="1"/>
    <col min="14345" max="14346" width="25.7109375" style="115" customWidth="1"/>
    <col min="14347" max="14597" width="9.140625" style="115"/>
    <col min="14598" max="14598" width="5.7109375" style="115" customWidth="1"/>
    <col min="14599" max="14599" width="25.7109375" style="115" customWidth="1"/>
    <col min="14600" max="14600" width="20.7109375" style="115" customWidth="1"/>
    <col min="14601" max="14602" width="25.7109375" style="115" customWidth="1"/>
    <col min="14603" max="14853" width="9.140625" style="115"/>
    <col min="14854" max="14854" width="5.7109375" style="115" customWidth="1"/>
    <col min="14855" max="14855" width="25.7109375" style="115" customWidth="1"/>
    <col min="14856" max="14856" width="20.7109375" style="115" customWidth="1"/>
    <col min="14857" max="14858" width="25.7109375" style="115" customWidth="1"/>
    <col min="14859" max="15109" width="9.140625" style="115"/>
    <col min="15110" max="15110" width="5.7109375" style="115" customWidth="1"/>
    <col min="15111" max="15111" width="25.7109375" style="115" customWidth="1"/>
    <col min="15112" max="15112" width="20.7109375" style="115" customWidth="1"/>
    <col min="15113" max="15114" width="25.7109375" style="115" customWidth="1"/>
    <col min="15115" max="15365" width="9.140625" style="115"/>
    <col min="15366" max="15366" width="5.7109375" style="115" customWidth="1"/>
    <col min="15367" max="15367" width="25.7109375" style="115" customWidth="1"/>
    <col min="15368" max="15368" width="20.7109375" style="115" customWidth="1"/>
    <col min="15369" max="15370" width="25.7109375" style="115" customWidth="1"/>
    <col min="15371" max="15621" width="9.140625" style="115"/>
    <col min="15622" max="15622" width="5.7109375" style="115" customWidth="1"/>
    <col min="15623" max="15623" width="25.7109375" style="115" customWidth="1"/>
    <col min="15624" max="15624" width="20.7109375" style="115" customWidth="1"/>
    <col min="15625" max="15626" width="25.7109375" style="115" customWidth="1"/>
    <col min="15627" max="15877" width="9.140625" style="115"/>
    <col min="15878" max="15878" width="5.7109375" style="115" customWidth="1"/>
    <col min="15879" max="15879" width="25.7109375" style="115" customWidth="1"/>
    <col min="15880" max="15880" width="20.7109375" style="115" customWidth="1"/>
    <col min="15881" max="15882" width="25.7109375" style="115" customWidth="1"/>
    <col min="15883" max="16133" width="9.140625" style="115"/>
    <col min="16134" max="16134" width="5.7109375" style="115" customWidth="1"/>
    <col min="16135" max="16135" width="25.7109375" style="115" customWidth="1"/>
    <col min="16136" max="16136" width="20.7109375" style="115" customWidth="1"/>
    <col min="16137" max="16138" width="25.7109375" style="115" customWidth="1"/>
    <col min="16139" max="16384" width="9.140625" style="115"/>
  </cols>
  <sheetData>
    <row r="3" spans="2:11" ht="24.75">
      <c r="D3" s="116"/>
      <c r="E3" s="141" t="s">
        <v>75</v>
      </c>
      <c r="F3" s="141"/>
      <c r="G3" s="141"/>
      <c r="H3" s="141"/>
      <c r="I3" s="141"/>
      <c r="J3" s="135"/>
    </row>
    <row r="4" spans="2:11" ht="22.5">
      <c r="D4" s="116"/>
      <c r="E4" s="145" t="s">
        <v>78</v>
      </c>
      <c r="F4" s="145"/>
      <c r="G4" s="145"/>
      <c r="H4" s="145"/>
      <c r="I4" s="145"/>
      <c r="J4" s="136"/>
    </row>
    <row r="5" spans="2:11" ht="21.75">
      <c r="D5" s="116"/>
      <c r="E5" s="142" t="s">
        <v>76</v>
      </c>
      <c r="F5" s="142"/>
      <c r="G5" s="142"/>
      <c r="H5" s="142"/>
      <c r="I5" s="142"/>
      <c r="J5" s="137"/>
    </row>
    <row r="6" spans="2:11">
      <c r="D6" s="116"/>
      <c r="E6" s="116"/>
      <c r="F6" s="116"/>
      <c r="G6" s="116"/>
      <c r="H6" s="116"/>
      <c r="I6" s="116"/>
      <c r="J6" s="116"/>
    </row>
    <row r="7" spans="2:11">
      <c r="D7" s="116"/>
    </row>
    <row r="8" spans="2:11" ht="12.75" customHeight="1">
      <c r="E8" s="116"/>
      <c r="F8" s="117"/>
      <c r="G8" s="117"/>
      <c r="H8" s="118"/>
      <c r="I8" s="118"/>
      <c r="J8" s="118"/>
    </row>
    <row r="9" spans="2:11" ht="12.75" customHeight="1">
      <c r="E9" s="116"/>
      <c r="F9" s="118"/>
      <c r="G9" s="118"/>
      <c r="H9" s="118"/>
      <c r="I9" s="118"/>
      <c r="J9" s="118"/>
    </row>
    <row r="10" spans="2:11" ht="12.75" customHeight="1">
      <c r="D10" s="119" t="s">
        <v>62</v>
      </c>
      <c r="E10" s="116"/>
      <c r="F10" s="118"/>
      <c r="G10" s="118"/>
      <c r="H10" s="118"/>
      <c r="I10" s="118"/>
      <c r="J10" s="118"/>
    </row>
    <row r="11" spans="2:11">
      <c r="D11" s="120"/>
      <c r="E11" s="121" t="s">
        <v>63</v>
      </c>
      <c r="G11" s="122" t="s">
        <v>64</v>
      </c>
      <c r="I11" s="122"/>
      <c r="J11" s="122"/>
    </row>
    <row r="12" spans="2:11">
      <c r="D12" s="119" t="s">
        <v>65</v>
      </c>
      <c r="E12" s="121" t="s">
        <v>66</v>
      </c>
      <c r="F12" s="123" t="s">
        <v>80</v>
      </c>
      <c r="G12" s="122" t="s">
        <v>67</v>
      </c>
      <c r="I12" s="122"/>
      <c r="J12" s="122"/>
    </row>
    <row r="13" spans="2:11">
      <c r="D13" s="119" t="s">
        <v>68</v>
      </c>
      <c r="E13" s="124" t="s">
        <v>69</v>
      </c>
      <c r="F13" s="125"/>
      <c r="G13" s="126" t="s">
        <v>70</v>
      </c>
      <c r="I13" s="126"/>
      <c r="J13" s="126"/>
    </row>
    <row r="14" spans="2:11">
      <c r="D14" s="119"/>
      <c r="E14" s="124"/>
      <c r="F14" s="125"/>
      <c r="G14" s="125"/>
      <c r="H14" s="126"/>
      <c r="I14" s="126"/>
      <c r="J14" s="126"/>
    </row>
    <row r="15" spans="2:11">
      <c r="F15" s="127"/>
      <c r="G15" s="127"/>
    </row>
    <row r="16" spans="2:11">
      <c r="B16" s="128"/>
      <c r="C16" s="128"/>
      <c r="D16" s="128"/>
      <c r="E16" s="129"/>
      <c r="F16" s="129"/>
      <c r="G16" s="129"/>
      <c r="H16" s="129"/>
      <c r="I16" s="129"/>
      <c r="J16" s="129"/>
      <c r="K16" s="128"/>
    </row>
    <row r="17" spans="2:11">
      <c r="B17" s="128"/>
      <c r="C17" s="130"/>
      <c r="D17" s="130"/>
      <c r="E17" s="131"/>
      <c r="F17" s="131"/>
      <c r="G17" s="131"/>
      <c r="H17" s="131"/>
      <c r="I17" s="131"/>
      <c r="J17" s="131"/>
      <c r="K17" s="128"/>
    </row>
    <row r="18" spans="2:11" ht="14.25">
      <c r="B18" s="128"/>
      <c r="C18" s="130"/>
      <c r="D18" s="146" t="s">
        <v>79</v>
      </c>
      <c r="E18" s="146"/>
      <c r="F18" s="146"/>
      <c r="G18" s="146"/>
      <c r="H18" s="146"/>
      <c r="I18" s="146"/>
      <c r="J18" s="138"/>
      <c r="K18" s="128"/>
    </row>
    <row r="19" spans="2:11" ht="14.25">
      <c r="B19" s="128"/>
      <c r="C19" s="130"/>
      <c r="D19" s="146"/>
      <c r="E19" s="146"/>
      <c r="F19" s="146"/>
      <c r="G19" s="146"/>
      <c r="H19" s="146"/>
      <c r="I19" s="146"/>
      <c r="J19" s="138"/>
      <c r="K19" s="128"/>
    </row>
    <row r="20" spans="2:11" ht="14.25">
      <c r="B20" s="128"/>
      <c r="C20" s="130"/>
      <c r="D20" s="146"/>
      <c r="E20" s="146"/>
      <c r="F20" s="146"/>
      <c r="G20" s="146"/>
      <c r="H20" s="146"/>
      <c r="I20" s="146"/>
      <c r="J20" s="138"/>
      <c r="K20" s="128"/>
    </row>
    <row r="21" spans="2:11">
      <c r="B21" s="128"/>
      <c r="C21" s="130"/>
      <c r="D21" s="143"/>
      <c r="E21" s="143"/>
      <c r="F21" s="143"/>
      <c r="G21" s="143"/>
      <c r="H21" s="143"/>
      <c r="I21" s="143"/>
      <c r="J21" s="132"/>
      <c r="K21" s="128"/>
    </row>
    <row r="22" spans="2:11" ht="14.25">
      <c r="B22" s="128"/>
      <c r="C22" s="130"/>
      <c r="D22" s="146" t="s">
        <v>77</v>
      </c>
      <c r="E22" s="146"/>
      <c r="F22" s="146"/>
      <c r="G22" s="146"/>
      <c r="H22" s="146"/>
      <c r="I22" s="146"/>
      <c r="J22" s="138"/>
      <c r="K22" s="128"/>
    </row>
    <row r="23" spans="2:11" ht="14.25">
      <c r="B23" s="128"/>
      <c r="C23" s="130"/>
      <c r="D23" s="146"/>
      <c r="E23" s="146"/>
      <c r="F23" s="146"/>
      <c r="G23" s="146"/>
      <c r="H23" s="146"/>
      <c r="I23" s="146"/>
      <c r="J23" s="138"/>
      <c r="K23" s="128"/>
    </row>
    <row r="24" spans="2:11">
      <c r="B24" s="128"/>
      <c r="C24" s="130"/>
      <c r="E24" s="116"/>
      <c r="F24" s="116"/>
      <c r="G24" s="116"/>
      <c r="H24" s="116"/>
      <c r="I24" s="116"/>
      <c r="J24" s="116"/>
      <c r="K24" s="128"/>
    </row>
    <row r="25" spans="2:11" ht="14.25">
      <c r="B25" s="128"/>
      <c r="C25" s="130"/>
      <c r="D25" s="134" t="s">
        <v>71</v>
      </c>
      <c r="E25" s="116"/>
      <c r="F25" s="116"/>
      <c r="G25" s="116"/>
      <c r="I25" s="140" t="s">
        <v>72</v>
      </c>
      <c r="J25" s="139"/>
      <c r="K25" s="128"/>
    </row>
    <row r="26" spans="2:11">
      <c r="B26" s="128"/>
      <c r="C26" s="130"/>
      <c r="E26" s="116"/>
      <c r="F26" s="116"/>
      <c r="G26" s="116"/>
      <c r="H26" s="116"/>
      <c r="I26" s="116"/>
      <c r="J26" s="116"/>
      <c r="K26" s="128"/>
    </row>
    <row r="27" spans="2:11">
      <c r="B27" s="128"/>
      <c r="C27" s="130"/>
      <c r="D27" s="144" t="s">
        <v>73</v>
      </c>
      <c r="E27" s="144"/>
      <c r="F27" s="144"/>
      <c r="G27" s="144"/>
      <c r="H27" s="144"/>
      <c r="I27" s="144"/>
      <c r="J27" s="133"/>
      <c r="K27" s="128"/>
    </row>
    <row r="28" spans="2:11">
      <c r="B28" s="128"/>
      <c r="C28" s="130"/>
      <c r="D28" s="144" t="s">
        <v>74</v>
      </c>
      <c r="E28" s="144"/>
      <c r="F28" s="144"/>
      <c r="G28" s="144"/>
      <c r="H28" s="144"/>
      <c r="I28" s="144"/>
      <c r="J28" s="133"/>
      <c r="K28" s="128"/>
    </row>
    <row r="29" spans="2:11">
      <c r="B29" s="128"/>
      <c r="C29" s="130"/>
      <c r="D29" s="133"/>
      <c r="E29" s="133"/>
      <c r="F29" s="133"/>
      <c r="G29" s="133"/>
      <c r="H29" s="133"/>
      <c r="I29" s="133"/>
      <c r="J29" s="133"/>
      <c r="K29" s="128"/>
    </row>
    <row r="30" spans="2:11">
      <c r="B30" s="128"/>
      <c r="C30" s="128"/>
      <c r="D30" s="128"/>
      <c r="E30" s="129"/>
      <c r="F30" s="129"/>
      <c r="G30" s="129"/>
      <c r="H30" s="129"/>
      <c r="I30" s="129"/>
      <c r="J30" s="129"/>
      <c r="K30" s="128"/>
    </row>
  </sheetData>
  <sheetProtection password="CA5F" sheet="1" objects="1" scenarios="1"/>
  <mergeCells count="8">
    <mergeCell ref="E3:I3"/>
    <mergeCell ref="E5:I5"/>
    <mergeCell ref="D21:I21"/>
    <mergeCell ref="D27:I27"/>
    <mergeCell ref="D28:I28"/>
    <mergeCell ref="E4:I4"/>
    <mergeCell ref="D18:I20"/>
    <mergeCell ref="D22:I23"/>
  </mergeCells>
  <hyperlinks>
    <hyperlink ref="E13" r:id="rId1"/>
    <hyperlink ref="G13" r:id="rId2" display="rsharp@colostate.edu"/>
  </hyperlinks>
  <pageMargins left="0.75" right="0.75" top="1" bottom="1" header="0.5" footer="0.5"/>
  <pageSetup orientation="portrait" horizontalDpi="4294967293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4"/>
  <sheetViews>
    <sheetView showGridLines="0" showRowColHeaders="0" workbookViewId="0">
      <selection activeCell="C1" sqref="C1:P1"/>
    </sheetView>
  </sheetViews>
  <sheetFormatPr defaultRowHeight="15"/>
  <cols>
    <col min="1" max="1" width="2.7109375" customWidth="1"/>
    <col min="2" max="2" width="0.85546875" customWidth="1"/>
    <col min="3" max="3" width="30.7109375" customWidth="1"/>
    <col min="4" max="4" width="8.7109375" customWidth="1"/>
    <col min="5" max="6" width="10.7109375" customWidth="1"/>
    <col min="7" max="7" width="0.85546875" customWidth="1"/>
    <col min="8" max="8" width="2.7109375" customWidth="1"/>
    <col min="9" max="9" width="0.85546875" customWidth="1"/>
    <col min="10" max="10" width="25.7109375" customWidth="1"/>
    <col min="11" max="11" width="10.7109375" customWidth="1"/>
    <col min="12" max="12" width="0.85546875" customWidth="1"/>
    <col min="13" max="13" width="2.7109375" customWidth="1"/>
    <col min="14" max="14" width="0.85546875" customWidth="1"/>
    <col min="15" max="15" width="30.7109375" customWidth="1"/>
    <col min="16" max="16" width="10.7109375" customWidth="1"/>
    <col min="17" max="17" width="0.85546875" customWidth="1"/>
  </cols>
  <sheetData>
    <row r="1" spans="2:19" ht="20.100000000000001" customHeight="1">
      <c r="C1" s="148" t="s">
        <v>40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2:19" ht="20.100000000000001" customHeight="1">
      <c r="C2" s="149" t="s">
        <v>41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2:19" ht="15" customHeight="1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2:19" ht="15" customHeight="1" thickBot="1">
      <c r="C4" s="39" t="s">
        <v>51</v>
      </c>
      <c r="F4" s="69">
        <v>750</v>
      </c>
      <c r="G4" s="37"/>
      <c r="H4" s="37"/>
      <c r="J4" s="150" t="s">
        <v>42</v>
      </c>
      <c r="K4" s="150"/>
      <c r="M4" s="37"/>
      <c r="O4" s="150" t="s">
        <v>43</v>
      </c>
      <c r="P4" s="150"/>
    </row>
    <row r="5" spans="2:19" ht="15" customHeight="1" thickBot="1">
      <c r="C5" s="37"/>
      <c r="D5" s="37"/>
      <c r="E5" s="37"/>
      <c r="F5" s="37"/>
      <c r="G5" s="37"/>
      <c r="H5" s="67"/>
      <c r="I5" s="98"/>
      <c r="J5" s="99" t="s">
        <v>8</v>
      </c>
      <c r="K5" s="109">
        <f>K6*K7*(K8/2000)</f>
        <v>43.5</v>
      </c>
      <c r="L5" s="111"/>
      <c r="M5" s="37"/>
      <c r="N5" s="14"/>
      <c r="O5" s="15" t="s">
        <v>44</v>
      </c>
      <c r="P5" s="78">
        <v>2500</v>
      </c>
      <c r="Q5" s="22"/>
    </row>
    <row r="6" spans="2:19" ht="15" customHeight="1">
      <c r="B6" s="47"/>
      <c r="C6" s="48" t="s">
        <v>52</v>
      </c>
      <c r="D6" s="49"/>
      <c r="E6" s="50" t="s">
        <v>12</v>
      </c>
      <c r="F6" s="50" t="s">
        <v>12</v>
      </c>
      <c r="G6" s="51"/>
      <c r="H6" s="6"/>
      <c r="I6" s="100"/>
      <c r="J6" s="101" t="s">
        <v>25</v>
      </c>
      <c r="K6" s="75">
        <v>5</v>
      </c>
      <c r="L6" s="112"/>
      <c r="N6" s="16"/>
      <c r="O6" s="17" t="s">
        <v>15</v>
      </c>
      <c r="P6" s="79">
        <v>3</v>
      </c>
      <c r="Q6" s="20"/>
    </row>
    <row r="7" spans="2:19" ht="15" customHeight="1" thickBot="1">
      <c r="B7" s="52"/>
      <c r="C7" s="3"/>
      <c r="D7" s="3"/>
      <c r="E7" s="4" t="s">
        <v>14</v>
      </c>
      <c r="F7" s="4" t="s">
        <v>13</v>
      </c>
      <c r="G7" s="53"/>
      <c r="H7" s="6"/>
      <c r="I7" s="100"/>
      <c r="J7" s="101" t="s">
        <v>26</v>
      </c>
      <c r="K7" s="69">
        <v>120</v>
      </c>
      <c r="L7" s="112"/>
      <c r="N7" s="16"/>
      <c r="O7" s="18" t="s">
        <v>18</v>
      </c>
      <c r="P7" s="79">
        <v>1000</v>
      </c>
      <c r="Q7" s="20"/>
    </row>
    <row r="8" spans="2:19" ht="15" customHeight="1">
      <c r="B8" s="52"/>
      <c r="C8" s="6" t="s">
        <v>4</v>
      </c>
      <c r="D8" s="29"/>
      <c r="E8" s="31">
        <f>D9*D10*D11</f>
        <v>13750</v>
      </c>
      <c r="F8" s="31">
        <f>D10*D11</f>
        <v>550</v>
      </c>
      <c r="G8" s="54"/>
      <c r="H8" s="6"/>
      <c r="I8" s="100"/>
      <c r="J8" s="101" t="s">
        <v>27</v>
      </c>
      <c r="K8" s="69">
        <v>145</v>
      </c>
      <c r="L8" s="112"/>
      <c r="N8" s="16"/>
      <c r="O8" s="18" t="s">
        <v>16</v>
      </c>
      <c r="P8" s="35">
        <f>-IPMT(D14,1,P6,P5)</f>
        <v>175.00000000000003</v>
      </c>
      <c r="Q8" s="20"/>
    </row>
    <row r="9" spans="2:19" ht="15" customHeight="1">
      <c r="B9" s="52"/>
      <c r="C9" s="55" t="s">
        <v>1</v>
      </c>
      <c r="D9" s="70">
        <v>25</v>
      </c>
      <c r="E9" s="26"/>
      <c r="F9" s="26"/>
      <c r="G9" s="56"/>
      <c r="H9" s="6"/>
      <c r="I9" s="100"/>
      <c r="J9" s="102" t="s">
        <v>81</v>
      </c>
      <c r="K9" s="103">
        <f>K10*K11*(K12/2000)</f>
        <v>0</v>
      </c>
      <c r="L9" s="112"/>
      <c r="N9" s="16"/>
      <c r="O9" s="18" t="s">
        <v>17</v>
      </c>
      <c r="P9" s="36">
        <f>(P5-P7)/3</f>
        <v>500</v>
      </c>
      <c r="Q9" s="20"/>
    </row>
    <row r="10" spans="2:19" ht="15" customHeight="1">
      <c r="B10" s="52"/>
      <c r="C10" s="55" t="s">
        <v>0</v>
      </c>
      <c r="D10" s="70">
        <v>550</v>
      </c>
      <c r="E10" s="26"/>
      <c r="F10" s="26"/>
      <c r="G10" s="56"/>
      <c r="H10" s="6"/>
      <c r="I10" s="100"/>
      <c r="J10" s="101" t="s">
        <v>25</v>
      </c>
      <c r="K10" s="75">
        <v>0</v>
      </c>
      <c r="L10" s="112"/>
      <c r="N10" s="16"/>
      <c r="O10" s="18" t="s">
        <v>19</v>
      </c>
      <c r="P10" s="79">
        <v>365</v>
      </c>
      <c r="Q10" s="20"/>
    </row>
    <row r="11" spans="2:19" ht="15" customHeight="1">
      <c r="B11" s="52"/>
      <c r="C11" s="55" t="s">
        <v>2</v>
      </c>
      <c r="D11" s="71">
        <v>1</v>
      </c>
      <c r="E11" s="26"/>
      <c r="F11" s="26"/>
      <c r="G11" s="56"/>
      <c r="H11" s="6"/>
      <c r="I11" s="100"/>
      <c r="J11" s="101" t="s">
        <v>26</v>
      </c>
      <c r="K11" s="69">
        <v>30</v>
      </c>
      <c r="L11" s="112"/>
      <c r="N11" s="16"/>
      <c r="O11" s="18" t="s">
        <v>20</v>
      </c>
      <c r="P11" s="79">
        <v>60</v>
      </c>
      <c r="Q11" s="20"/>
      <c r="S11" s="38"/>
    </row>
    <row r="12" spans="2:19" ht="15" customHeight="1">
      <c r="B12" s="52"/>
      <c r="C12" s="2" t="s">
        <v>55</v>
      </c>
      <c r="D12" s="29"/>
      <c r="E12" s="31">
        <f>E8*((D13/12)*D14)</f>
        <v>962.50000000000011</v>
      </c>
      <c r="F12" s="31">
        <f>F8*((D13/12)*D14)</f>
        <v>38.500000000000007</v>
      </c>
      <c r="G12" s="57"/>
      <c r="H12" s="6"/>
      <c r="I12" s="100"/>
      <c r="J12" s="101" t="s">
        <v>28</v>
      </c>
      <c r="K12" s="69">
        <v>180</v>
      </c>
      <c r="L12" s="112"/>
      <c r="N12" s="16"/>
      <c r="O12" s="18" t="s">
        <v>32</v>
      </c>
      <c r="P12" s="79">
        <v>0</v>
      </c>
      <c r="Q12" s="20"/>
      <c r="S12" s="38"/>
    </row>
    <row r="13" spans="2:19" ht="15" customHeight="1" thickBot="1">
      <c r="B13" s="52"/>
      <c r="C13" s="1" t="s">
        <v>6</v>
      </c>
      <c r="D13" s="70">
        <v>12</v>
      </c>
      <c r="E13" s="31"/>
      <c r="F13" s="31"/>
      <c r="G13" s="57"/>
      <c r="H13" s="6"/>
      <c r="I13" s="100"/>
      <c r="J13" s="102" t="s">
        <v>53</v>
      </c>
      <c r="K13" s="103">
        <f>K14*K15*(K16/2000)</f>
        <v>6</v>
      </c>
      <c r="L13" s="112"/>
      <c r="N13" s="16"/>
      <c r="O13" s="18" t="s">
        <v>21</v>
      </c>
      <c r="P13" s="79">
        <v>0</v>
      </c>
      <c r="Q13" s="20"/>
      <c r="S13" s="38"/>
    </row>
    <row r="14" spans="2:19" ht="15" customHeight="1" thickTop="1" thickBot="1">
      <c r="B14" s="52"/>
      <c r="C14" s="24" t="s">
        <v>7</v>
      </c>
      <c r="D14" s="72">
        <v>7.0000000000000007E-2</v>
      </c>
      <c r="E14" s="32"/>
      <c r="F14" s="32"/>
      <c r="G14" s="57"/>
      <c r="H14" s="6"/>
      <c r="I14" s="100"/>
      <c r="J14" s="101" t="s">
        <v>25</v>
      </c>
      <c r="K14" s="75">
        <v>0.5</v>
      </c>
      <c r="L14" s="112"/>
      <c r="N14" s="16"/>
      <c r="O14" s="34" t="s">
        <v>47</v>
      </c>
      <c r="P14" s="40">
        <f>SUM(P8:P13)</f>
        <v>1100</v>
      </c>
      <c r="Q14" s="20"/>
      <c r="S14" s="38"/>
    </row>
    <row r="15" spans="2:19" ht="15" customHeight="1" thickTop="1">
      <c r="B15" s="52"/>
      <c r="C15" s="2" t="s">
        <v>5</v>
      </c>
      <c r="D15" s="29"/>
      <c r="E15" s="58">
        <f>E8+E12</f>
        <v>14712.5</v>
      </c>
      <c r="F15" s="58">
        <f>F8+F12</f>
        <v>588.5</v>
      </c>
      <c r="G15" s="57"/>
      <c r="H15" s="6"/>
      <c r="I15" s="100"/>
      <c r="J15" s="101" t="s">
        <v>26</v>
      </c>
      <c r="K15" s="69">
        <v>120</v>
      </c>
      <c r="L15" s="112"/>
      <c r="N15" s="14"/>
      <c r="O15" s="23" t="s">
        <v>34</v>
      </c>
      <c r="P15" s="78">
        <v>25</v>
      </c>
      <c r="Q15" s="22"/>
    </row>
    <row r="16" spans="2:19" ht="15" customHeight="1" thickBot="1">
      <c r="B16" s="52"/>
      <c r="C16" s="6" t="s">
        <v>45</v>
      </c>
      <c r="D16" s="29"/>
      <c r="E16" s="31">
        <f>IF(K25&gt;0,K25*D9,K24*D9)</f>
        <v>1237.5</v>
      </c>
      <c r="F16" s="31">
        <f>E16/D9</f>
        <v>49.5</v>
      </c>
      <c r="G16" s="57"/>
      <c r="H16" s="6"/>
      <c r="I16" s="100"/>
      <c r="J16" s="101" t="s">
        <v>29</v>
      </c>
      <c r="K16" s="69">
        <v>200</v>
      </c>
      <c r="L16" s="112"/>
      <c r="N16" s="19"/>
      <c r="O16" s="42" t="s">
        <v>38</v>
      </c>
      <c r="P16" s="43">
        <f>ROUNDUP(D9/P15,0)</f>
        <v>1</v>
      </c>
      <c r="Q16" s="21"/>
    </row>
    <row r="17" spans="1:24" ht="15" customHeight="1">
      <c r="B17" s="52"/>
      <c r="C17" s="59" t="s">
        <v>11</v>
      </c>
      <c r="D17" s="73">
        <v>26</v>
      </c>
      <c r="E17" s="26">
        <f>D17*D9</f>
        <v>650</v>
      </c>
      <c r="F17" s="26">
        <f>D17</f>
        <v>26</v>
      </c>
      <c r="G17" s="57"/>
      <c r="H17" s="6"/>
      <c r="I17" s="100"/>
      <c r="J17" s="102" t="s">
        <v>9</v>
      </c>
      <c r="K17" s="103">
        <f>K18*K19</f>
        <v>0</v>
      </c>
      <c r="L17" s="112"/>
    </row>
    <row r="18" spans="1:24" ht="15" customHeight="1" thickBot="1">
      <c r="B18" s="52"/>
      <c r="C18" s="59" t="s">
        <v>46</v>
      </c>
      <c r="D18" s="29"/>
      <c r="E18" s="26">
        <f>F18*D9</f>
        <v>1100</v>
      </c>
      <c r="F18" s="26">
        <f>(P14*P16)/D9</f>
        <v>44</v>
      </c>
      <c r="G18" s="57"/>
      <c r="H18" s="6"/>
      <c r="I18" s="100"/>
      <c r="J18" s="101" t="s">
        <v>6</v>
      </c>
      <c r="K18" s="75">
        <v>0</v>
      </c>
      <c r="L18" s="112"/>
      <c r="O18" s="147" t="s">
        <v>36</v>
      </c>
      <c r="P18" s="147"/>
    </row>
    <row r="19" spans="1:24" ht="15" customHeight="1">
      <c r="B19" s="52"/>
      <c r="C19" s="6" t="s">
        <v>22</v>
      </c>
      <c r="D19" s="29"/>
      <c r="E19" s="26">
        <f>P19*P20</f>
        <v>500</v>
      </c>
      <c r="F19" s="26">
        <f>(P19/D9)*P20</f>
        <v>20</v>
      </c>
      <c r="G19" s="60"/>
      <c r="H19" s="6"/>
      <c r="I19" s="100"/>
      <c r="J19" s="101" t="s">
        <v>31</v>
      </c>
      <c r="K19" s="75">
        <v>18</v>
      </c>
      <c r="L19" s="112"/>
      <c r="N19" s="7"/>
      <c r="O19" s="8" t="s">
        <v>35</v>
      </c>
      <c r="P19" s="80">
        <v>25</v>
      </c>
      <c r="Q19" s="10"/>
    </row>
    <row r="20" spans="1:24" ht="15" customHeight="1" thickBot="1">
      <c r="B20" s="52"/>
      <c r="C20" s="2" t="s">
        <v>24</v>
      </c>
      <c r="D20" s="29"/>
      <c r="E20" s="26">
        <f>(E16+E17+E18+E19-P8)*P23</f>
        <v>331.25</v>
      </c>
      <c r="F20" s="26">
        <f>E20/D9</f>
        <v>13.25</v>
      </c>
      <c r="G20" s="60"/>
      <c r="H20" s="6"/>
      <c r="I20" s="100"/>
      <c r="J20" s="102" t="s">
        <v>9</v>
      </c>
      <c r="K20" s="103">
        <f>K21*K22</f>
        <v>0</v>
      </c>
      <c r="L20" s="112"/>
      <c r="N20" s="9"/>
      <c r="O20" s="68" t="s">
        <v>23</v>
      </c>
      <c r="P20" s="81">
        <v>20</v>
      </c>
      <c r="Q20" s="11"/>
    </row>
    <row r="21" spans="1:24" ht="15" customHeight="1" thickBot="1">
      <c r="B21" s="52"/>
      <c r="C21" s="25" t="s">
        <v>33</v>
      </c>
      <c r="D21" s="28"/>
      <c r="E21" s="33">
        <f>(E16+E17+E18+E19+E20-P8)*$D$14*0.5</f>
        <v>127.53125000000001</v>
      </c>
      <c r="F21" s="33">
        <f>(F16+F17+F18+F19+F20-P8)*$D$14*0.5</f>
        <v>-0.77875000000000105</v>
      </c>
      <c r="G21" s="60"/>
      <c r="H21" s="6"/>
      <c r="I21" s="100"/>
      <c r="J21" s="101" t="s">
        <v>6</v>
      </c>
      <c r="K21" s="75">
        <v>0</v>
      </c>
      <c r="L21" s="112"/>
    </row>
    <row r="22" spans="1:24" ht="15" customHeight="1" thickTop="1" thickBot="1">
      <c r="B22" s="52"/>
      <c r="C22" s="2" t="s">
        <v>5</v>
      </c>
      <c r="D22" s="29"/>
      <c r="E22" s="58">
        <f>SUM(E16:E21)</f>
        <v>3946.28125</v>
      </c>
      <c r="F22" s="58">
        <f>SUM(F16:F21)</f>
        <v>151.97125</v>
      </c>
      <c r="G22" s="60"/>
      <c r="H22" s="6"/>
      <c r="I22" s="100"/>
      <c r="J22" s="101" t="s">
        <v>31</v>
      </c>
      <c r="K22" s="75">
        <v>0</v>
      </c>
      <c r="L22" s="112"/>
      <c r="O22" s="147" t="s">
        <v>37</v>
      </c>
      <c r="P22" s="147"/>
    </row>
    <row r="23" spans="1:24" ht="15" customHeight="1" thickBot="1">
      <c r="B23" s="52"/>
      <c r="C23" s="89" t="s">
        <v>60</v>
      </c>
      <c r="D23" s="89"/>
      <c r="E23" s="6"/>
      <c r="F23" s="6"/>
      <c r="G23" s="60"/>
      <c r="H23" s="6"/>
      <c r="I23" s="100"/>
      <c r="J23" s="104" t="s">
        <v>30</v>
      </c>
      <c r="K23" s="76">
        <v>0</v>
      </c>
      <c r="L23" s="112"/>
      <c r="N23" s="44"/>
      <c r="O23" s="45" t="s">
        <v>48</v>
      </c>
      <c r="P23" s="82">
        <v>0.1</v>
      </c>
      <c r="Q23" s="46"/>
      <c r="R23" s="6"/>
    </row>
    <row r="24" spans="1:24" ht="15" customHeight="1" thickTop="1" thickBot="1">
      <c r="B24" s="52"/>
      <c r="C24" s="89" t="s">
        <v>61</v>
      </c>
      <c r="D24" s="89"/>
      <c r="E24" s="26">
        <f>-(D26*D27*D28)</f>
        <v>-6661.875</v>
      </c>
      <c r="F24" s="26">
        <f>E24/D9</f>
        <v>-266.47500000000002</v>
      </c>
      <c r="G24" s="60"/>
      <c r="H24" s="6"/>
      <c r="I24" s="105"/>
      <c r="J24" s="106" t="s">
        <v>3</v>
      </c>
      <c r="K24" s="110">
        <f>K5+K9+K13+K17+K20+K23</f>
        <v>49.5</v>
      </c>
      <c r="L24" s="113"/>
      <c r="R24" s="6"/>
    </row>
    <row r="25" spans="1:24" ht="15" customHeight="1" thickBot="1">
      <c r="B25" s="52"/>
      <c r="C25" s="1" t="s">
        <v>49</v>
      </c>
      <c r="D25" s="74">
        <v>0.33</v>
      </c>
      <c r="E25" s="30"/>
      <c r="F25" s="29"/>
      <c r="G25" s="60"/>
      <c r="H25" s="54"/>
      <c r="I25" s="107"/>
      <c r="J25" s="108" t="s">
        <v>10</v>
      </c>
      <c r="K25" s="77">
        <v>0</v>
      </c>
      <c r="L25" s="114"/>
    </row>
    <row r="26" spans="1:24" ht="15" customHeight="1" thickBot="1">
      <c r="B26" s="52"/>
      <c r="C26" s="55" t="s">
        <v>50</v>
      </c>
      <c r="D26" s="26">
        <f>D9*D25</f>
        <v>8.25</v>
      </c>
      <c r="E26" s="30"/>
      <c r="F26" s="29"/>
      <c r="G26" s="54"/>
      <c r="H26" s="6"/>
      <c r="I26" s="6"/>
      <c r="L26" s="5"/>
      <c r="M26" s="6"/>
    </row>
    <row r="27" spans="1:24" ht="20.100000000000001" customHeight="1">
      <c r="B27" s="52"/>
      <c r="C27" s="55" t="s">
        <v>0</v>
      </c>
      <c r="D27" s="69">
        <v>850</v>
      </c>
      <c r="E27" s="30"/>
      <c r="F27" s="61"/>
      <c r="G27" s="60"/>
      <c r="H27" s="64"/>
      <c r="I27" s="83"/>
      <c r="J27" s="90" t="s">
        <v>57</v>
      </c>
      <c r="K27" s="90"/>
      <c r="L27" s="90"/>
      <c r="M27" s="91"/>
      <c r="N27" s="91"/>
      <c r="O27" s="91"/>
      <c r="P27" s="92">
        <f>F15+F22+F24</f>
        <v>473.99625000000003</v>
      </c>
      <c r="Q27" s="84"/>
    </row>
    <row r="28" spans="1:24" ht="20.100000000000001" customHeight="1" thickBot="1">
      <c r="B28" s="52"/>
      <c r="C28" s="55" t="s">
        <v>2</v>
      </c>
      <c r="D28" s="75">
        <v>0.95</v>
      </c>
      <c r="E28" s="29"/>
      <c r="F28" s="29"/>
      <c r="G28" s="54"/>
      <c r="H28" s="54"/>
      <c r="I28" s="85"/>
      <c r="J28" s="93" t="s">
        <v>56</v>
      </c>
      <c r="K28" s="93"/>
      <c r="L28" s="93"/>
      <c r="M28" s="94"/>
      <c r="N28" s="94"/>
      <c r="O28" s="94"/>
      <c r="P28" s="95">
        <f>F4</f>
        <v>750</v>
      </c>
      <c r="Q28" s="86"/>
      <c r="R28" s="5"/>
    </row>
    <row r="29" spans="1:24" ht="20.100000000000001" customHeight="1" thickBot="1">
      <c r="A29" s="6"/>
      <c r="B29" s="62"/>
      <c r="C29" s="65" t="s">
        <v>39</v>
      </c>
      <c r="D29" s="66">
        <f>D27*D28</f>
        <v>807.5</v>
      </c>
      <c r="E29" s="3"/>
      <c r="F29" s="3"/>
      <c r="G29" s="63"/>
      <c r="H29" s="6"/>
      <c r="I29" s="87"/>
      <c r="J29" s="96" t="str">
        <f>IF(P28&gt;P27,J53,J54)</f>
        <v xml:space="preserve">Advantage of RAISING Replacement Heifers (per head)     </v>
      </c>
      <c r="K29" s="96"/>
      <c r="L29" s="96"/>
      <c r="M29" s="96"/>
      <c r="N29" s="96"/>
      <c r="O29" s="96"/>
      <c r="P29" s="97">
        <f>E52</f>
        <v>276.00374999999997</v>
      </c>
      <c r="Q29" s="88"/>
      <c r="R29" s="5"/>
    </row>
    <row r="30" spans="1:24" ht="15" customHeight="1">
      <c r="A30" s="6"/>
      <c r="B30" s="6"/>
      <c r="G30" s="12"/>
      <c r="R30" s="5"/>
      <c r="S30" s="5"/>
      <c r="T30" s="5"/>
      <c r="U30" s="5"/>
      <c r="V30" s="5"/>
      <c r="W30" s="5"/>
      <c r="X30" s="5"/>
    </row>
    <row r="31" spans="1:24" ht="15" customHeight="1">
      <c r="A31" s="6"/>
      <c r="B31" s="6"/>
      <c r="G31" s="12"/>
      <c r="R31" s="5"/>
      <c r="S31" s="5"/>
      <c r="T31" s="5"/>
      <c r="U31" s="5"/>
      <c r="V31" s="5"/>
      <c r="W31" s="5"/>
      <c r="X31" s="5"/>
    </row>
    <row r="32" spans="1:24" ht="15" customHeight="1">
      <c r="A32" s="6"/>
      <c r="B32" s="6"/>
      <c r="G32" s="12"/>
      <c r="R32" s="5"/>
      <c r="S32" s="5"/>
      <c r="T32" s="5"/>
      <c r="U32" s="5"/>
      <c r="V32" s="5"/>
      <c r="W32" s="5"/>
      <c r="X32" s="5"/>
    </row>
    <row r="33" spans="3:15">
      <c r="H33" s="5"/>
      <c r="I33" s="5"/>
      <c r="J33" s="5"/>
      <c r="K33" s="5"/>
      <c r="L33" s="5"/>
      <c r="M33" s="5"/>
      <c r="N33" s="5"/>
      <c r="O33" s="5"/>
    </row>
    <row r="34" spans="3:15">
      <c r="C34" s="1" t="s">
        <v>54</v>
      </c>
      <c r="E34" s="27">
        <f>E15+E22+E24</f>
        <v>11996.90625</v>
      </c>
      <c r="F34" s="27">
        <f>F15+F22+F24</f>
        <v>473.99625000000003</v>
      </c>
      <c r="K34" s="5"/>
      <c r="L34" s="5"/>
      <c r="M34" s="5"/>
      <c r="N34" s="5"/>
      <c r="O34" s="5"/>
    </row>
    <row r="35" spans="3:15">
      <c r="K35" s="5"/>
      <c r="L35" s="13"/>
      <c r="M35" s="5"/>
      <c r="N35" s="5"/>
      <c r="O35" s="5"/>
    </row>
    <row r="36" spans="3:15">
      <c r="K36" s="13"/>
      <c r="L36" s="13"/>
      <c r="M36" s="13"/>
      <c r="N36" s="5"/>
      <c r="O36" s="5"/>
    </row>
    <row r="37" spans="3:15">
      <c r="H37" s="5"/>
      <c r="I37" s="5"/>
      <c r="J37" s="5"/>
      <c r="K37" s="13"/>
      <c r="L37" s="13"/>
      <c r="M37" s="13"/>
      <c r="N37" s="5"/>
      <c r="O37" s="5"/>
    </row>
    <row r="38" spans="3:15">
      <c r="H38" s="5"/>
      <c r="I38" s="5"/>
      <c r="J38" s="5"/>
      <c r="K38" s="5"/>
      <c r="L38" s="5"/>
      <c r="M38" s="5"/>
      <c r="N38" s="5"/>
      <c r="O38" s="5"/>
    </row>
    <row r="39" spans="3:15">
      <c r="H39" s="5"/>
      <c r="I39" s="5"/>
      <c r="J39" s="5"/>
      <c r="K39" s="5"/>
      <c r="L39" s="5"/>
      <c r="M39" s="5"/>
      <c r="N39" s="5"/>
      <c r="O39" s="5"/>
    </row>
    <row r="40" spans="3:15">
      <c r="H40" s="5"/>
      <c r="I40" s="5"/>
      <c r="J40" s="5"/>
      <c r="K40" s="5"/>
      <c r="L40" s="5"/>
      <c r="M40" s="5"/>
      <c r="N40" s="5"/>
      <c r="O40" s="5"/>
    </row>
    <row r="52" spans="5:10">
      <c r="E52" s="41">
        <f>IF(P27&gt;P28,P27-P28,P28-P27)</f>
        <v>276.00374999999997</v>
      </c>
      <c r="H52" s="5"/>
      <c r="I52" s="5"/>
      <c r="J52" s="5"/>
    </row>
    <row r="53" spans="5:10">
      <c r="H53" s="5"/>
      <c r="I53" s="5"/>
      <c r="J53" s="5" t="s">
        <v>58</v>
      </c>
    </row>
    <row r="54" spans="5:10">
      <c r="H54" s="5"/>
      <c r="I54" s="5"/>
      <c r="J54" s="5" t="s">
        <v>59</v>
      </c>
    </row>
  </sheetData>
  <sheetProtection password="CA5F" sheet="1" objects="1" scenarios="1"/>
  <mergeCells count="6">
    <mergeCell ref="O18:P18"/>
    <mergeCell ref="O22:P22"/>
    <mergeCell ref="C1:P1"/>
    <mergeCell ref="C2:P2"/>
    <mergeCell ref="J4:K4"/>
    <mergeCell ref="O4:P4"/>
  </mergeCells>
  <pageMargins left="0.7" right="0.7" top="0.75" bottom="0.75" header="0.3" footer="0.3"/>
  <pageSetup scale="66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Calculations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Tranel</dc:creator>
  <cp:lastModifiedBy>Kellie Clark</cp:lastModifiedBy>
  <cp:lastPrinted>2010-01-08T17:29:57Z</cp:lastPrinted>
  <dcterms:created xsi:type="dcterms:W3CDTF">2010-01-07T18:24:05Z</dcterms:created>
  <dcterms:modified xsi:type="dcterms:W3CDTF">2012-10-23T15:29:26Z</dcterms:modified>
</cp:coreProperties>
</file>