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ie Clark\Desktop\ABM\"/>
    </mc:Choice>
  </mc:AlternateContent>
  <bookViews>
    <workbookView xWindow="0" yWindow="0" windowWidth="18720" windowHeight="7275"/>
  </bookViews>
  <sheets>
    <sheet name="Sheet1" sheetId="1" r:id="rId1"/>
  </sheets>
  <definedNames>
    <definedName name="_xlnm.Print_Area" localSheetId="0">Sheet1!$B$2:$I$60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4" i="1"/>
  <c r="I37" i="1"/>
  <c r="I31" i="1"/>
  <c r="E29" i="1" l="1"/>
  <c r="G48" i="1" l="1"/>
  <c r="F35" i="1"/>
  <c r="G22" i="1"/>
  <c r="G21" i="1"/>
  <c r="G41" i="1" l="1"/>
  <c r="G42" i="1"/>
  <c r="G40" i="1"/>
  <c r="G25" i="1"/>
  <c r="G26" i="1"/>
  <c r="G27" i="1"/>
  <c r="G28" i="1"/>
  <c r="G24" i="1"/>
  <c r="G44" i="1" l="1"/>
  <c r="F34" i="1"/>
  <c r="H24" i="1" l="1"/>
  <c r="H25" i="1"/>
  <c r="H22" i="1"/>
  <c r="H21" i="1"/>
  <c r="G18" i="1"/>
  <c r="H18" i="1" s="1"/>
  <c r="G34" i="1" l="1"/>
  <c r="G33" i="1"/>
  <c r="H33" i="1" s="1"/>
  <c r="G35" i="1"/>
  <c r="G16" i="1"/>
  <c r="G29" i="1" s="1"/>
  <c r="G31" i="1" s="1"/>
  <c r="G8" i="1"/>
  <c r="I11" i="1"/>
  <c r="H8" i="1" l="1"/>
  <c r="G11" i="1"/>
  <c r="H35" i="1"/>
  <c r="G37" i="1"/>
  <c r="G38" i="1" s="1"/>
  <c r="G45" i="1" s="1"/>
  <c r="H16" i="1"/>
  <c r="H34" i="1"/>
  <c r="D58" i="1"/>
  <c r="D60" i="1" s="1"/>
  <c r="D56" i="1"/>
  <c r="G55" i="1"/>
  <c r="I55" i="1" s="1"/>
  <c r="H48" i="1"/>
  <c r="H42" i="1"/>
  <c r="H41" i="1"/>
  <c r="I38" i="1"/>
  <c r="I45" i="1" s="1"/>
  <c r="H28" i="1"/>
  <c r="H27" i="1"/>
  <c r="H26" i="1"/>
  <c r="G19" i="1"/>
  <c r="H19" i="1" s="1"/>
  <c r="G46" i="1" l="1"/>
  <c r="G50" i="1" s="1"/>
  <c r="H44" i="1"/>
  <c r="H37" i="1"/>
  <c r="F55" i="1"/>
  <c r="D57" i="1"/>
  <c r="H55" i="1"/>
  <c r="D59" i="1"/>
  <c r="E55" i="1"/>
  <c r="I46" i="1"/>
  <c r="H40" i="1"/>
  <c r="H31" i="1" l="1"/>
  <c r="H29" i="1"/>
  <c r="G56" i="1" l="1"/>
  <c r="G58" i="1"/>
  <c r="F56" i="1"/>
  <c r="H60" i="1"/>
  <c r="H59" i="1"/>
  <c r="I59" i="1"/>
  <c r="G57" i="1"/>
  <c r="G59" i="1"/>
  <c r="G60" i="1"/>
  <c r="E60" i="1"/>
  <c r="I57" i="1"/>
  <c r="H58" i="1"/>
  <c r="E58" i="1"/>
  <c r="H57" i="1"/>
  <c r="H56" i="1"/>
  <c r="I56" i="1"/>
  <c r="F60" i="1"/>
  <c r="I60" i="1"/>
  <c r="E57" i="1"/>
  <c r="E56" i="1"/>
  <c r="I58" i="1"/>
  <c r="E59" i="1"/>
  <c r="F57" i="1" l="1"/>
  <c r="F59" i="1"/>
  <c r="H45" i="1"/>
  <c r="F58" i="1"/>
  <c r="H38" i="1"/>
  <c r="H50" i="1"/>
  <c r="H46" i="1"/>
</calcChain>
</file>

<file path=xl/sharedStrings.xml><?xml version="1.0" encoding="utf-8"?>
<sst xmlns="http://schemas.openxmlformats.org/spreadsheetml/2006/main" count="75" uniqueCount="54">
  <si>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</si>
  <si>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</si>
  <si>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</si>
  <si>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</si>
  <si>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</si>
  <si>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</si>
  <si>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</si>
  <si>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</si>
  <si>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</si>
  <si>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</si>
  <si>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</si>
  <si>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</si>
  <si>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</si>
  <si>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</si>
  <si>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Fertilizer</t>
  </si>
  <si>
    <t>lbs</t>
  </si>
  <si>
    <t>Custom Application</t>
  </si>
  <si>
    <t>Herbicide</t>
  </si>
  <si>
    <t>dollars</t>
  </si>
  <si>
    <t xml:space="preserve"> </t>
  </si>
  <si>
    <t>Crop Insurance (NAP)</t>
  </si>
  <si>
    <t>Fuel</t>
  </si>
  <si>
    <t>Repairs &amp; Maintenance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</si>
  <si>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</si>
  <si>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</si>
  <si>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</si>
  <si>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</si>
  <si>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</si>
  <si>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</si>
  <si>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</si>
  <si>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</si>
  <si>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</si>
  <si>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</si>
  <si>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</si>
  <si>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</si>
  <si>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</si>
  <si>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</si>
  <si>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</si>
  <si>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</si>
  <si>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 xml:space="preserve">Western - Winter Wheat (Dryland) </t>
  </si>
  <si>
    <t>Wheat</t>
  </si>
  <si>
    <t>bu</t>
  </si>
  <si>
    <t>PER BU</t>
  </si>
  <si>
    <t>Seed</t>
  </si>
  <si>
    <t>Interest (6 months @ 7.5%)</t>
  </si>
  <si>
    <t>Custom Harvest</t>
  </si>
  <si>
    <t>Custom Harvest over 20 bu</t>
  </si>
  <si>
    <t>Nitrogen</t>
  </si>
  <si>
    <t>Chemical</t>
  </si>
  <si>
    <t>Insecticide</t>
  </si>
  <si>
    <t>Land ($625 @ 4%)</t>
  </si>
  <si>
    <t>Other</t>
  </si>
  <si>
    <t>ALTERNATIVE PRICES ($/bu)</t>
  </si>
  <si>
    <t>BU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</si>
</sst>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3" xfId="2" applyBorder="1" applyAlignment="1" applyProtection="1">
      <alignment horizontal="center" vertical="center"/>
      <protection locked="0"/>
    </xf>
    <xf numFmtId="8" fontId="1" fillId="3" borderId="13" xfId="2" applyNumberFormat="1" applyBorder="1" applyAlignment="1" applyProtection="1">
      <alignment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29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0"/>
  <sheetViews>
    <sheetView tabSelected="1" zoomScaleNormal="100" workbookViewId="0">
      <selection activeCell="M8" sqref="M8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42578125" style="1" bestFit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3" t="s">
        <v>39</v>
      </c>
      <c r="C4" s="73"/>
      <c r="D4" s="73"/>
      <c r="E4" s="73"/>
      <c r="F4" s="73"/>
      <c r="G4" s="73"/>
      <c r="H4" s="73"/>
      <c r="I4" s="2">
        <v>2017</v>
      </c>
    </row>
    <row r="5" spans="2:12" ht="20.100000000000001" customHeight="1" x14ac:dyDescent="0.25">
      <c r="B5" s="3" t="s">
        <v>0</v>
      </c>
    </row>
    <row r="6" spans="2:12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12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42</v>
      </c>
      <c r="I7" s="8" t="s">
        <v>7</v>
      </c>
    </row>
    <row r="8" spans="2:12" ht="14.1" customHeight="1" x14ac:dyDescent="0.25">
      <c r="B8" s="10" t="s">
        <v>40</v>
      </c>
      <c r="C8" s="10"/>
      <c r="D8" s="11" t="s">
        <v>41</v>
      </c>
      <c r="E8" s="12">
        <v>3.75</v>
      </c>
      <c r="F8" s="11">
        <v>28.3</v>
      </c>
      <c r="G8" s="13">
        <f>E8*F8</f>
        <v>106.125</v>
      </c>
      <c r="H8" s="12">
        <f>G8/F8</f>
        <v>3.75</v>
      </c>
      <c r="I8" s="72"/>
    </row>
    <row r="9" spans="2:12" ht="14.1" customHeight="1" x14ac:dyDescent="0.25">
      <c r="B9" s="10" t="s">
        <v>51</v>
      </c>
      <c r="C9" s="10"/>
      <c r="D9" s="69"/>
      <c r="E9" s="70"/>
      <c r="F9" s="69"/>
      <c r="G9" s="71"/>
      <c r="H9" s="70"/>
      <c r="I9" s="72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106.125</v>
      </c>
      <c r="H11" s="23"/>
      <c r="I11" s="22">
        <f>SUM(I8:I10)</f>
        <v>0</v>
      </c>
    </row>
    <row r="12" spans="2:12" ht="15" customHeight="1" x14ac:dyDescent="0.25">
      <c r="B12" s="24"/>
      <c r="C12" s="24"/>
      <c r="D12" s="11"/>
      <c r="G12" s="13"/>
      <c r="H12" s="13"/>
      <c r="I12" s="13"/>
    </row>
    <row r="13" spans="2:12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12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42</v>
      </c>
      <c r="I14" s="9" t="s">
        <v>7</v>
      </c>
    </row>
    <row r="15" spans="2:12" ht="15" customHeight="1" x14ac:dyDescent="0.25">
      <c r="B15" s="1" t="s">
        <v>12</v>
      </c>
      <c r="D15" s="11"/>
      <c r="F15" s="11"/>
    </row>
    <row r="16" spans="2:12" ht="14.1" customHeight="1" x14ac:dyDescent="0.25">
      <c r="B16" s="10" t="s">
        <v>43</v>
      </c>
      <c r="C16" s="10"/>
      <c r="D16" s="11" t="s">
        <v>15</v>
      </c>
      <c r="E16" s="29">
        <v>0.08</v>
      </c>
      <c r="F16" s="31">
        <v>40</v>
      </c>
      <c r="G16" s="29">
        <f>E16*F16</f>
        <v>3.2</v>
      </c>
      <c r="H16" s="29">
        <f>G16/$F$8</f>
        <v>0.11307420494699646</v>
      </c>
      <c r="I16" s="72"/>
      <c r="K16" s="33"/>
      <c r="L16" s="65"/>
    </row>
    <row r="17" spans="2:12" ht="14.1" customHeight="1" x14ac:dyDescent="0.25">
      <c r="B17" s="33" t="s">
        <v>14</v>
      </c>
      <c r="C17" s="10"/>
      <c r="D17" s="11"/>
      <c r="E17" s="29"/>
      <c r="F17" s="31"/>
      <c r="G17" s="29"/>
      <c r="H17" s="29"/>
      <c r="I17" s="68"/>
      <c r="K17" s="33"/>
      <c r="L17" s="65"/>
    </row>
    <row r="18" spans="2:12" ht="14.1" customHeight="1" x14ac:dyDescent="0.25">
      <c r="B18" s="34" t="s">
        <v>47</v>
      </c>
      <c r="C18" s="10"/>
      <c r="D18" s="11" t="s">
        <v>15</v>
      </c>
      <c r="E18" s="29">
        <v>0.23</v>
      </c>
      <c r="F18" s="31">
        <v>50</v>
      </c>
      <c r="G18" s="29">
        <f>E18*F18</f>
        <v>11.5</v>
      </c>
      <c r="H18" s="29">
        <f>G18/$F$8</f>
        <v>0.40636042402826855</v>
      </c>
      <c r="I18" s="72"/>
      <c r="K18" s="33"/>
      <c r="L18" s="65"/>
    </row>
    <row r="19" spans="2:12" ht="14.1" customHeight="1" x14ac:dyDescent="0.25">
      <c r="B19" s="34" t="s">
        <v>16</v>
      </c>
      <c r="C19" s="10"/>
      <c r="D19" s="11" t="s">
        <v>13</v>
      </c>
      <c r="E19" s="29">
        <v>7</v>
      </c>
      <c r="F19" s="31">
        <v>1</v>
      </c>
      <c r="G19" s="29">
        <f>E19*F19</f>
        <v>7</v>
      </c>
      <c r="H19" s="29">
        <f>G19/$F$8</f>
        <v>0.24734982332155475</v>
      </c>
      <c r="I19" s="72"/>
      <c r="K19" s="33"/>
      <c r="L19" s="65"/>
    </row>
    <row r="20" spans="2:12" ht="14.1" customHeight="1" x14ac:dyDescent="0.25">
      <c r="B20" s="10" t="s">
        <v>17</v>
      </c>
      <c r="C20" s="10"/>
      <c r="I20" s="68"/>
      <c r="K20" s="33"/>
      <c r="L20" s="65"/>
    </row>
    <row r="21" spans="2:12" ht="14.1" customHeight="1" x14ac:dyDescent="0.25">
      <c r="B21" s="32" t="s">
        <v>48</v>
      </c>
      <c r="C21" s="10"/>
      <c r="D21" s="11" t="s">
        <v>18</v>
      </c>
      <c r="E21" s="29">
        <v>3.5</v>
      </c>
      <c r="F21" s="31">
        <v>1</v>
      </c>
      <c r="G21" s="29">
        <f>E21*F21</f>
        <v>3.5</v>
      </c>
      <c r="H21" s="29">
        <f>G21/$F$8</f>
        <v>0.12367491166077738</v>
      </c>
      <c r="I21" s="72"/>
      <c r="K21" s="33"/>
      <c r="L21" s="65"/>
    </row>
    <row r="22" spans="2:12" ht="14.1" customHeight="1" x14ac:dyDescent="0.25">
      <c r="B22" s="34" t="s">
        <v>16</v>
      </c>
      <c r="C22" s="10"/>
      <c r="D22" s="11" t="s">
        <v>13</v>
      </c>
      <c r="E22" s="29">
        <v>7</v>
      </c>
      <c r="F22" s="31">
        <v>1</v>
      </c>
      <c r="G22" s="29">
        <f>E22*F22</f>
        <v>7</v>
      </c>
      <c r="H22" s="29">
        <f>G22/$F$8</f>
        <v>0.24734982332155475</v>
      </c>
      <c r="I22" s="72"/>
      <c r="K22" s="33"/>
      <c r="L22" s="65"/>
    </row>
    <row r="23" spans="2:12" ht="14.1" customHeight="1" x14ac:dyDescent="0.25">
      <c r="B23" s="10" t="s">
        <v>49</v>
      </c>
      <c r="C23" s="10"/>
      <c r="D23" s="11"/>
      <c r="E23" s="29"/>
      <c r="F23" s="31"/>
      <c r="H23" s="29"/>
      <c r="I23" s="68"/>
      <c r="K23" s="33"/>
      <c r="L23" s="65"/>
    </row>
    <row r="24" spans="2:12" ht="14.1" customHeight="1" x14ac:dyDescent="0.25">
      <c r="B24" s="34" t="s">
        <v>48</v>
      </c>
      <c r="C24" s="10"/>
      <c r="D24" s="11" t="s">
        <v>18</v>
      </c>
      <c r="E24" s="29">
        <v>5</v>
      </c>
      <c r="F24" s="31">
        <v>1</v>
      </c>
      <c r="G24" s="29">
        <f>E24*F24</f>
        <v>5</v>
      </c>
      <c r="H24" s="29">
        <f t="shared" ref="H24:H29" si="0">G24/$F$8</f>
        <v>0.17667844522968199</v>
      </c>
      <c r="I24" s="72"/>
      <c r="K24" s="66"/>
      <c r="L24" s="67"/>
    </row>
    <row r="25" spans="2:12" ht="14.1" customHeight="1" x14ac:dyDescent="0.25">
      <c r="B25" s="34" t="s">
        <v>16</v>
      </c>
      <c r="C25" s="10"/>
      <c r="D25" s="11" t="s">
        <v>13</v>
      </c>
      <c r="E25" s="29">
        <v>7</v>
      </c>
      <c r="F25" s="31">
        <v>1</v>
      </c>
      <c r="G25" s="29">
        <f t="shared" ref="G25:G29" si="1">E25*F25</f>
        <v>7</v>
      </c>
      <c r="H25" s="29">
        <f t="shared" si="0"/>
        <v>0.24734982332155475</v>
      </c>
      <c r="I25" s="72"/>
      <c r="K25" s="66"/>
      <c r="L25" s="67"/>
    </row>
    <row r="26" spans="2:12" ht="14.1" customHeight="1" x14ac:dyDescent="0.25">
      <c r="B26" s="33" t="s">
        <v>20</v>
      </c>
      <c r="C26" s="10"/>
      <c r="D26" s="11" t="s">
        <v>18</v>
      </c>
      <c r="E26" s="29">
        <v>0</v>
      </c>
      <c r="F26" s="31">
        <v>1</v>
      </c>
      <c r="G26" s="29">
        <f t="shared" si="1"/>
        <v>0</v>
      </c>
      <c r="H26" s="29">
        <f t="shared" si="0"/>
        <v>0</v>
      </c>
      <c r="I26" s="72"/>
    </row>
    <row r="27" spans="2:12" ht="14.1" customHeight="1" x14ac:dyDescent="0.25">
      <c r="B27" s="10" t="s">
        <v>21</v>
      </c>
      <c r="C27" s="10"/>
      <c r="D27" s="11" t="s">
        <v>18</v>
      </c>
      <c r="E27" s="29">
        <v>0</v>
      </c>
      <c r="F27" s="31">
        <v>1</v>
      </c>
      <c r="G27" s="29">
        <f t="shared" si="1"/>
        <v>0</v>
      </c>
      <c r="H27" s="29">
        <f t="shared" si="0"/>
        <v>0</v>
      </c>
      <c r="I27" s="72"/>
    </row>
    <row r="28" spans="2:12" ht="14.1" customHeight="1" x14ac:dyDescent="0.25">
      <c r="B28" s="10" t="s">
        <v>22</v>
      </c>
      <c r="C28" s="10"/>
      <c r="D28" s="11" t="s">
        <v>18</v>
      </c>
      <c r="E28" s="29">
        <v>0</v>
      </c>
      <c r="F28" s="31">
        <v>1</v>
      </c>
      <c r="G28" s="29">
        <f t="shared" si="1"/>
        <v>0</v>
      </c>
      <c r="H28" s="29">
        <f t="shared" si="0"/>
        <v>0</v>
      </c>
      <c r="I28" s="72"/>
    </row>
    <row r="29" spans="2:12" ht="14.1" customHeight="1" x14ac:dyDescent="0.25">
      <c r="B29" s="10" t="s">
        <v>44</v>
      </c>
      <c r="C29" s="10"/>
      <c r="D29" s="11" t="s">
        <v>18</v>
      </c>
      <c r="E29" s="29">
        <f>SUM(G16:G28)*0.5*0.075</f>
        <v>1.6575</v>
      </c>
      <c r="F29" s="31">
        <v>1</v>
      </c>
      <c r="G29" s="29">
        <f t="shared" si="1"/>
        <v>1.6575</v>
      </c>
      <c r="H29" s="29">
        <f t="shared" si="0"/>
        <v>5.8568904593639573E-2</v>
      </c>
      <c r="I29" s="72"/>
    </row>
    <row r="30" spans="2:12" ht="5.0999999999999996" customHeight="1" x14ac:dyDescent="0.25">
      <c r="B30" s="35"/>
      <c r="C30" s="35"/>
      <c r="D30" s="36"/>
      <c r="E30" s="30"/>
      <c r="F30" s="36"/>
      <c r="G30" s="30"/>
      <c r="H30" s="30"/>
      <c r="I30" s="30"/>
    </row>
    <row r="31" spans="2:12" ht="14.1" customHeight="1" x14ac:dyDescent="0.25">
      <c r="B31" s="10" t="s">
        <v>23</v>
      </c>
      <c r="C31" s="10"/>
      <c r="D31" s="11"/>
      <c r="F31" s="11"/>
      <c r="G31" s="37">
        <f>SUM(G16:G29)</f>
        <v>45.857500000000002</v>
      </c>
      <c r="H31" s="37">
        <f>G31/F8</f>
        <v>1.6204063604240282</v>
      </c>
      <c r="I31" s="37">
        <f>SUM(I16:I29)</f>
        <v>0</v>
      </c>
    </row>
    <row r="32" spans="2:12" ht="14.1" customHeight="1" x14ac:dyDescent="0.25">
      <c r="B32" s="1" t="s">
        <v>24</v>
      </c>
      <c r="D32" s="11"/>
      <c r="F32" s="11"/>
    </row>
    <row r="33" spans="2:11" ht="14.1" customHeight="1" x14ac:dyDescent="0.25">
      <c r="B33" s="10" t="s">
        <v>45</v>
      </c>
      <c r="D33" s="11" t="s">
        <v>18</v>
      </c>
      <c r="E33" s="29">
        <v>25</v>
      </c>
      <c r="F33" s="11">
        <v>1</v>
      </c>
      <c r="G33" s="29">
        <f>E33*F33</f>
        <v>25</v>
      </c>
      <c r="H33" s="29">
        <f>G33/$F$8</f>
        <v>0.88339222614840984</v>
      </c>
      <c r="I33" s="72"/>
    </row>
    <row r="34" spans="2:11" ht="14.1" customHeight="1" x14ac:dyDescent="0.25">
      <c r="B34" s="10" t="s">
        <v>46</v>
      </c>
      <c r="D34" s="11" t="s">
        <v>18</v>
      </c>
      <c r="E34" s="29">
        <v>0.2</v>
      </c>
      <c r="F34" s="11">
        <f>F8-20</f>
        <v>8.3000000000000007</v>
      </c>
      <c r="G34" s="29">
        <f>E34*F34</f>
        <v>1.6600000000000001</v>
      </c>
      <c r="H34" s="29">
        <f>G34/$F$8</f>
        <v>5.8657243816254423E-2</v>
      </c>
      <c r="I34" s="72"/>
    </row>
    <row r="35" spans="2:11" ht="14.1" customHeight="1" x14ac:dyDescent="0.25">
      <c r="B35" s="10" t="s">
        <v>25</v>
      </c>
      <c r="C35" s="10"/>
      <c r="D35" s="11" t="s">
        <v>41</v>
      </c>
      <c r="E35" s="29">
        <v>0.15</v>
      </c>
      <c r="F35" s="11">
        <f>F8</f>
        <v>28.3</v>
      </c>
      <c r="G35" s="29">
        <f>E35*F35</f>
        <v>4.2450000000000001</v>
      </c>
      <c r="H35" s="29">
        <f>G35/$F$8</f>
        <v>0.15</v>
      </c>
      <c r="I35" s="72"/>
    </row>
    <row r="36" spans="2:11" ht="5.0999999999999996" customHeight="1" x14ac:dyDescent="0.25">
      <c r="B36" s="38"/>
      <c r="C36" s="38"/>
      <c r="D36" s="36"/>
      <c r="E36" s="30"/>
      <c r="F36" s="36"/>
      <c r="G36" s="30"/>
      <c r="H36" s="30"/>
      <c r="I36" s="30"/>
    </row>
    <row r="37" spans="2:11" ht="14.1" customHeight="1" thickBot="1" x14ac:dyDescent="0.3">
      <c r="B37" s="39" t="s">
        <v>26</v>
      </c>
      <c r="C37" s="39"/>
      <c r="D37" s="15"/>
      <c r="E37" s="17"/>
      <c r="F37" s="15"/>
      <c r="G37" s="40">
        <f>SUM(G33:G35)</f>
        <v>30.905000000000001</v>
      </c>
      <c r="H37" s="40">
        <f>G37/F8</f>
        <v>1.0920494699646643</v>
      </c>
      <c r="I37" s="40">
        <f>SUM(I33:I35)</f>
        <v>0</v>
      </c>
    </row>
    <row r="38" spans="2:11" ht="14.1" customHeight="1" thickTop="1" x14ac:dyDescent="0.25">
      <c r="B38" s="19" t="s">
        <v>27</v>
      </c>
      <c r="C38" s="19"/>
      <c r="D38" s="20"/>
      <c r="E38" s="21"/>
      <c r="F38" s="20"/>
      <c r="G38" s="23">
        <f>G31+G37</f>
        <v>76.762500000000003</v>
      </c>
      <c r="H38" s="23">
        <f>G38/F8</f>
        <v>2.7124558303886928</v>
      </c>
      <c r="I38" s="23">
        <f>I31+I37</f>
        <v>0</v>
      </c>
    </row>
    <row r="39" spans="2:11" ht="14.1" customHeight="1" x14ac:dyDescent="0.25">
      <c r="B39" s="1" t="s">
        <v>28</v>
      </c>
      <c r="D39" s="11"/>
      <c r="F39" s="11"/>
    </row>
    <row r="40" spans="2:11" ht="14.1" customHeight="1" x14ac:dyDescent="0.25">
      <c r="B40" s="33" t="s">
        <v>29</v>
      </c>
      <c r="C40" s="10"/>
      <c r="D40" s="11" t="s">
        <v>18</v>
      </c>
      <c r="E40" s="29">
        <v>30</v>
      </c>
      <c r="F40" s="31">
        <v>1</v>
      </c>
      <c r="G40" s="29">
        <f>E40*F40</f>
        <v>30</v>
      </c>
      <c r="H40" s="29">
        <f>G40/$F$8</f>
        <v>1.0600706713780919</v>
      </c>
      <c r="I40" s="72"/>
    </row>
    <row r="41" spans="2:11" ht="14.1" customHeight="1" x14ac:dyDescent="0.25">
      <c r="B41" s="33" t="s">
        <v>30</v>
      </c>
      <c r="C41" s="10"/>
      <c r="D41" s="11" t="s">
        <v>18</v>
      </c>
      <c r="E41" s="29">
        <v>10</v>
      </c>
      <c r="F41" s="31">
        <v>1</v>
      </c>
      <c r="G41" s="29">
        <f t="shared" ref="G41:G42" si="2">E41*F41</f>
        <v>10</v>
      </c>
      <c r="H41" s="29">
        <f>G41/$F$8</f>
        <v>0.35335689045936397</v>
      </c>
      <c r="I41" s="72"/>
    </row>
    <row r="42" spans="2:11" ht="14.1" customHeight="1" x14ac:dyDescent="0.25">
      <c r="B42" s="33" t="s">
        <v>31</v>
      </c>
      <c r="C42" s="10"/>
      <c r="D42" s="11" t="s">
        <v>18</v>
      </c>
      <c r="E42" s="29">
        <v>7.53</v>
      </c>
      <c r="F42" s="31">
        <v>1</v>
      </c>
      <c r="G42" s="29">
        <f t="shared" si="2"/>
        <v>7.53</v>
      </c>
      <c r="H42" s="29">
        <f>G42/$F$8</f>
        <v>0.26607773851590105</v>
      </c>
      <c r="I42" s="72"/>
    </row>
    <row r="43" spans="2:11" ht="5.0999999999999996" customHeight="1" x14ac:dyDescent="0.25">
      <c r="B43" s="38"/>
      <c r="C43" s="38"/>
      <c r="D43" s="36"/>
      <c r="E43" s="30"/>
      <c r="F43" s="30"/>
      <c r="G43" s="30"/>
      <c r="H43" s="30"/>
      <c r="I43" s="30"/>
    </row>
    <row r="44" spans="2:11" ht="14.1" customHeight="1" thickBot="1" x14ac:dyDescent="0.3">
      <c r="B44" s="41" t="s">
        <v>32</v>
      </c>
      <c r="C44" s="41"/>
      <c r="D44" s="42"/>
      <c r="E44" s="43"/>
      <c r="F44" s="43"/>
      <c r="G44" s="44">
        <f>SUM(G40:G42)</f>
        <v>47.53</v>
      </c>
      <c r="H44" s="44">
        <f>G44/F8</f>
        <v>1.6795053003533569</v>
      </c>
      <c r="I44" s="44">
        <f>SUM(I40:I42)</f>
        <v>0</v>
      </c>
    </row>
    <row r="45" spans="2:11" ht="15.95" customHeight="1" thickTop="1" thickBot="1" x14ac:dyDescent="0.3">
      <c r="B45" s="45" t="s">
        <v>33</v>
      </c>
      <c r="C45" s="45"/>
      <c r="D45" s="46"/>
      <c r="E45" s="45"/>
      <c r="F45" s="45"/>
      <c r="G45" s="47">
        <f>G38+G44</f>
        <v>124.2925</v>
      </c>
      <c r="H45" s="47">
        <f>G45/F8</f>
        <v>4.3919611307420494</v>
      </c>
      <c r="I45" s="47">
        <f>I38+I44</f>
        <v>0</v>
      </c>
    </row>
    <row r="46" spans="2:11" ht="15.95" customHeight="1" thickTop="1" thickBot="1" x14ac:dyDescent="0.3">
      <c r="B46" s="45" t="s">
        <v>34</v>
      </c>
      <c r="C46" s="45"/>
      <c r="D46" s="46"/>
      <c r="E46" s="45"/>
      <c r="F46" s="45"/>
      <c r="G46" s="47">
        <f>G11-G45</f>
        <v>-18.167500000000004</v>
      </c>
      <c r="H46" s="47">
        <f>G46/F8</f>
        <v>-0.64196113074204963</v>
      </c>
      <c r="I46" s="47">
        <f>I11-I45</f>
        <v>0</v>
      </c>
    </row>
    <row r="47" spans="2:11" ht="14.1" customHeight="1" thickTop="1" x14ac:dyDescent="0.25">
      <c r="B47" s="1" t="s">
        <v>35</v>
      </c>
      <c r="D47" s="11"/>
      <c r="K47" s="1" t="s">
        <v>19</v>
      </c>
    </row>
    <row r="48" spans="2:11" ht="14.1" customHeight="1" x14ac:dyDescent="0.25">
      <c r="B48" s="10" t="s">
        <v>50</v>
      </c>
      <c r="C48" s="10"/>
      <c r="D48" s="11"/>
      <c r="G48" s="29">
        <f>625*0.04</f>
        <v>25</v>
      </c>
      <c r="H48" s="29">
        <f>G48/$F$8</f>
        <v>0.88339222614840984</v>
      </c>
      <c r="I48" s="72"/>
    </row>
    <row r="49" spans="2:9" ht="5.0999999999999996" customHeight="1" thickBot="1" x14ac:dyDescent="0.3">
      <c r="B49" s="14"/>
      <c r="C49" s="14"/>
      <c r="D49" s="15"/>
      <c r="E49" s="17"/>
      <c r="F49" s="17"/>
      <c r="G49" s="48"/>
      <c r="H49" s="49"/>
      <c r="I49" s="17"/>
    </row>
    <row r="50" spans="2:9" ht="15" customHeight="1" thickTop="1" x14ac:dyDescent="0.25">
      <c r="B50" s="21" t="s">
        <v>36</v>
      </c>
      <c r="C50" s="21"/>
      <c r="D50" s="20"/>
      <c r="E50" s="21"/>
      <c r="F50" s="21"/>
      <c r="G50" s="23">
        <f>G46-G48</f>
        <v>-43.167500000000004</v>
      </c>
      <c r="H50" s="23">
        <f>G50/$F$8</f>
        <v>-1.5253533568904594</v>
      </c>
      <c r="I50" s="23">
        <f>I46-I48</f>
        <v>0</v>
      </c>
    </row>
    <row r="51" spans="2:9" ht="15" customHeight="1" x14ac:dyDescent="0.25"/>
    <row r="52" spans="2:9" ht="15" customHeight="1" x14ac:dyDescent="0.25">
      <c r="B52" s="4" t="s">
        <v>37</v>
      </c>
      <c r="C52" s="4"/>
      <c r="D52" s="26"/>
      <c r="E52" s="26"/>
      <c r="F52" s="26"/>
      <c r="G52" s="26"/>
      <c r="H52" s="26"/>
      <c r="I52" s="26"/>
    </row>
    <row r="53" spans="2:9" ht="12.95" customHeight="1" x14ac:dyDescent="0.25">
      <c r="C53" s="50"/>
      <c r="D53" s="50"/>
      <c r="E53" s="74" t="s">
        <v>52</v>
      </c>
      <c r="F53" s="74"/>
      <c r="G53" s="74"/>
      <c r="H53" s="74"/>
      <c r="I53" s="74"/>
    </row>
    <row r="54" spans="2:9" ht="12.95" customHeight="1" x14ac:dyDescent="0.25">
      <c r="C54" s="50"/>
      <c r="D54" s="50"/>
      <c r="E54" s="51">
        <v>-0.25</v>
      </c>
      <c r="F54" s="51">
        <v>-0.1</v>
      </c>
      <c r="G54" s="50"/>
      <c r="H54" s="51">
        <v>0.1</v>
      </c>
      <c r="I54" s="51">
        <v>0.25</v>
      </c>
    </row>
    <row r="55" spans="2:9" ht="12.95" customHeight="1" x14ac:dyDescent="0.25">
      <c r="C55" s="74" t="s">
        <v>38</v>
      </c>
      <c r="D55" s="74"/>
      <c r="E55" s="52">
        <f>G55*0.75</f>
        <v>2.8125</v>
      </c>
      <c r="F55" s="52">
        <f>G55*0.9</f>
        <v>3.375</v>
      </c>
      <c r="G55" s="52">
        <f>E8</f>
        <v>3.75</v>
      </c>
      <c r="H55" s="52">
        <f>G55*1.1</f>
        <v>4.125</v>
      </c>
      <c r="I55" s="52">
        <f>G55*1.25</f>
        <v>4.6875</v>
      </c>
    </row>
    <row r="56" spans="2:9" ht="12.95" customHeight="1" x14ac:dyDescent="0.25">
      <c r="C56" s="53">
        <v>-0.25</v>
      </c>
      <c r="D56" s="54">
        <f>D58*0.75</f>
        <v>21.225000000000001</v>
      </c>
      <c r="E56" s="55">
        <f>(E$55*$D56)-$G$45</f>
        <v>-64.59718749999999</v>
      </c>
      <c r="F56" s="56">
        <f t="shared" ref="F56:I60" si="3">(F$55*$D56)-$G$45</f>
        <v>-52.658124999999998</v>
      </c>
      <c r="G56" s="56">
        <f t="shared" si="3"/>
        <v>-44.698750000000004</v>
      </c>
      <c r="H56" s="56">
        <f t="shared" si="3"/>
        <v>-36.739374999999995</v>
      </c>
      <c r="I56" s="57">
        <f t="shared" si="3"/>
        <v>-24.800312500000004</v>
      </c>
    </row>
    <row r="57" spans="2:9" ht="12.95" customHeight="1" x14ac:dyDescent="0.25">
      <c r="C57" s="53">
        <v>-0.1</v>
      </c>
      <c r="D57" s="54">
        <f>D58*0.9</f>
        <v>25.470000000000002</v>
      </c>
      <c r="E57" s="58">
        <f>(E$55*$D57)-$G$45</f>
        <v>-52.658124999999998</v>
      </c>
      <c r="F57" s="59">
        <f t="shared" si="3"/>
        <v>-38.331249999999997</v>
      </c>
      <c r="G57" s="59">
        <f t="shared" si="3"/>
        <v>-28.78</v>
      </c>
      <c r="H57" s="59">
        <f t="shared" si="3"/>
        <v>-19.228749999999991</v>
      </c>
      <c r="I57" s="60">
        <f t="shared" si="3"/>
        <v>-4.9018749999999898</v>
      </c>
    </row>
    <row r="58" spans="2:9" ht="12.95" customHeight="1" x14ac:dyDescent="0.25">
      <c r="C58" s="61" t="s">
        <v>53</v>
      </c>
      <c r="D58" s="54">
        <f>F8</f>
        <v>28.3</v>
      </c>
      <c r="E58" s="58">
        <f>(E$55*$D58)-$G$45</f>
        <v>-44.698750000000004</v>
      </c>
      <c r="F58" s="59">
        <f t="shared" si="3"/>
        <v>-28.78</v>
      </c>
      <c r="G58" s="59">
        <f t="shared" si="3"/>
        <v>-18.167500000000004</v>
      </c>
      <c r="H58" s="59">
        <f t="shared" si="3"/>
        <v>-7.5550000000000068</v>
      </c>
      <c r="I58" s="60">
        <f>(I$55*$D58)-$G$45</f>
        <v>8.363749999999996</v>
      </c>
    </row>
    <row r="59" spans="2:9" ht="12.95" customHeight="1" x14ac:dyDescent="0.25">
      <c r="C59" s="53">
        <v>0.1</v>
      </c>
      <c r="D59" s="54">
        <f>D58*1.1</f>
        <v>31.130000000000003</v>
      </c>
      <c r="E59" s="58">
        <f>(E$55*$D59)-$G$45</f>
        <v>-36.739374999999995</v>
      </c>
      <c r="F59" s="59">
        <f t="shared" si="3"/>
        <v>-19.228749999999991</v>
      </c>
      <c r="G59" s="59">
        <f t="shared" si="3"/>
        <v>-7.5549999999999926</v>
      </c>
      <c r="H59" s="59">
        <f t="shared" si="3"/>
        <v>4.1187500000000199</v>
      </c>
      <c r="I59" s="60">
        <f t="shared" si="3"/>
        <v>21.629374999999996</v>
      </c>
    </row>
    <row r="60" spans="2:9" ht="12.95" customHeight="1" x14ac:dyDescent="0.25">
      <c r="C60" s="53">
        <v>0.25</v>
      </c>
      <c r="D60" s="54">
        <f>D58*1.25</f>
        <v>35.375</v>
      </c>
      <c r="E60" s="62">
        <f>(E$55*$D60)-$G$45</f>
        <v>-24.800312500000004</v>
      </c>
      <c r="F60" s="63">
        <f t="shared" si="3"/>
        <v>-4.901875000000004</v>
      </c>
      <c r="G60" s="63">
        <f t="shared" si="3"/>
        <v>8.363749999999996</v>
      </c>
      <c r="H60" s="63">
        <f t="shared" si="3"/>
        <v>21.629374999999996</v>
      </c>
      <c r="I60" s="64">
        <f t="shared" si="3"/>
        <v>41.527812499999996</v>
      </c>
    </row>
  </sheetData>
  <sheetProtection algorithmName="SHA-512" hashValue="tLiZ8z8nHjec9qdgI9q3lbVtMMJ71qbozSSSNBuhdSHHPshwu1DmTMfcjfIl0A/Y2SlUY1x7ZvIxtjJp/P4z/g==" saltValue="jGPAUhEehxMkmF4V+3/E1A==" spinCount="100000" sheet="1" objects="1" scenarios="1"/>
  <mergeCells count="3">
    <mergeCell ref="B4:H4"/>
    <mergeCell ref="E53:I53"/>
    <mergeCell ref="C55:D55"/>
  </mergeCells>
  <printOptions horizontalCentered="1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Kellie Clark</cp:lastModifiedBy>
  <cp:lastPrinted>2018-04-12T17:17:26Z</cp:lastPrinted>
  <dcterms:created xsi:type="dcterms:W3CDTF">2016-10-25T20:10:38Z</dcterms:created>
  <dcterms:modified xsi:type="dcterms:W3CDTF">2018-04-20T15:15:17Z</dcterms:modified>
</cp:coreProperties>
</file>